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Gavin\Desktop\"/>
    </mc:Choice>
  </mc:AlternateContent>
  <bookViews>
    <workbookView xWindow="0" yWindow="0" windowWidth="21360" windowHeight="8850" tabRatio="763" activeTab="1"/>
  </bookViews>
  <sheets>
    <sheet name="Read Me" sheetId="13" r:id="rId1"/>
    <sheet name="HPXML Data Selection Tool" sheetId="7" r:id="rId2"/>
    <sheet name="Requirements Updated" sheetId="15" state="hidden" r:id="rId3"/>
    <sheet name="Project Completion" sheetId="2" state="hidden" r:id="rId4"/>
    <sheet name="Cross Compare Audit to Retrofit" sheetId="14" state="hidden" r:id="rId5"/>
    <sheet name="Group Aggregation" sheetId="4" state="hidden" r:id="rId6"/>
    <sheet name="Group Requirements" sheetId="5" state="hidden" r:id="rId7"/>
    <sheet name="ES Notes" sheetId="8" state="hidden" r:id="rId8"/>
    <sheet name="Tables" sheetId="12" state="hidden" r:id="rId9"/>
  </sheets>
  <definedNames>
    <definedName name="_xlnm._FilterDatabase" localSheetId="4" hidden="1">'Cross Compare Audit to Retrofit'!$A$2:$Q$402</definedName>
    <definedName name="_xlnm._FilterDatabase" localSheetId="1" hidden="1">'HPXML Data Selection Tool'!$A$8:$Q$626</definedName>
    <definedName name="_xlnm._FilterDatabase" localSheetId="3" hidden="1">'Project Completion'!$A$1:$IZ$404</definedName>
    <definedName name="_xlnm._FilterDatabase" localSheetId="2" hidden="1">'Requirements Updated'!$A$3:$P$621</definedName>
    <definedName name="Required_Field">Tables!$D$3:$D$4</definedName>
    <definedName name="Requirements">Tables!$B$3:$B$7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2" i="7" l="1"/>
  <c r="I12" i="7"/>
  <c r="J12" i="7"/>
  <c r="K12" i="7"/>
  <c r="F12" i="7"/>
  <c r="G12" i="7"/>
  <c r="D615" i="7"/>
  <c r="D10" i="7"/>
  <c r="P10" i="7"/>
  <c r="A4" i="15"/>
  <c r="A5" i="15"/>
  <c r="F5" i="15"/>
  <c r="H10" i="7"/>
  <c r="H5" i="15"/>
  <c r="I10" i="7"/>
  <c r="J5" i="15"/>
  <c r="J10" i="7"/>
  <c r="L5" i="15"/>
  <c r="K10" i="7"/>
  <c r="F10" i="7"/>
  <c r="G10" i="7"/>
  <c r="D11" i="7"/>
  <c r="P11" i="7"/>
  <c r="A6" i="15"/>
  <c r="F6" i="15"/>
  <c r="H11" i="7"/>
  <c r="H6" i="15"/>
  <c r="I11" i="7"/>
  <c r="J6" i="15"/>
  <c r="J11" i="7"/>
  <c r="L6" i="15"/>
  <c r="K11" i="7"/>
  <c r="F11" i="7"/>
  <c r="G11" i="7"/>
  <c r="D12" i="7"/>
  <c r="P12" i="7"/>
  <c r="A7" i="15"/>
  <c r="F7" i="15"/>
  <c r="H7" i="15"/>
  <c r="J7" i="15"/>
  <c r="L7" i="15"/>
  <c r="D13" i="7"/>
  <c r="P13" i="7"/>
  <c r="A8" i="15"/>
  <c r="F8" i="15"/>
  <c r="H13" i="7"/>
  <c r="H8" i="15"/>
  <c r="I13" i="7"/>
  <c r="J8" i="15"/>
  <c r="J13" i="7"/>
  <c r="L8" i="15"/>
  <c r="K13" i="7"/>
  <c r="F13" i="7"/>
  <c r="G13" i="7"/>
  <c r="D14" i="7"/>
  <c r="P14" i="7"/>
  <c r="A9" i="15"/>
  <c r="F9" i="15"/>
  <c r="H14" i="7"/>
  <c r="H9" i="15"/>
  <c r="I14" i="7"/>
  <c r="J9" i="15"/>
  <c r="J14" i="7"/>
  <c r="L9" i="15"/>
  <c r="K14" i="7"/>
  <c r="F14" i="7"/>
  <c r="G14" i="7"/>
  <c r="D15" i="7"/>
  <c r="P15" i="7"/>
  <c r="A10" i="15"/>
  <c r="F10" i="15"/>
  <c r="H15" i="7"/>
  <c r="H10" i="15"/>
  <c r="I15" i="7"/>
  <c r="J10" i="15"/>
  <c r="J15" i="7"/>
  <c r="L10" i="15"/>
  <c r="K15" i="7"/>
  <c r="F15" i="7"/>
  <c r="G15" i="7"/>
  <c r="D16" i="7"/>
  <c r="P16" i="7"/>
  <c r="A11" i="15"/>
  <c r="F11" i="15"/>
  <c r="H16" i="7"/>
  <c r="H11" i="15"/>
  <c r="I16" i="7"/>
  <c r="J11" i="15"/>
  <c r="J16" i="7"/>
  <c r="L11" i="15"/>
  <c r="K16" i="7"/>
  <c r="F16" i="7"/>
  <c r="G16" i="7"/>
  <c r="D17" i="7"/>
  <c r="P17" i="7"/>
  <c r="A12" i="15"/>
  <c r="F12" i="15"/>
  <c r="H17" i="7"/>
  <c r="H12" i="15"/>
  <c r="I17" i="7"/>
  <c r="J12" i="15"/>
  <c r="J17" i="7"/>
  <c r="L12" i="15"/>
  <c r="K17" i="7"/>
  <c r="F17" i="7"/>
  <c r="G17" i="7"/>
  <c r="D18" i="7"/>
  <c r="P18" i="7"/>
  <c r="A13" i="15"/>
  <c r="F13" i="15"/>
  <c r="H18" i="7"/>
  <c r="H13" i="15"/>
  <c r="I18" i="7"/>
  <c r="J13" i="15"/>
  <c r="J18" i="7"/>
  <c r="L13" i="15"/>
  <c r="K18" i="7"/>
  <c r="F18" i="7"/>
  <c r="G18" i="7"/>
  <c r="D19" i="7"/>
  <c r="P19" i="7"/>
  <c r="A14" i="15"/>
  <c r="F14" i="15"/>
  <c r="H19" i="7"/>
  <c r="H14" i="15"/>
  <c r="I19" i="7"/>
  <c r="J14" i="15"/>
  <c r="J19" i="7"/>
  <c r="L14" i="15"/>
  <c r="K19" i="7"/>
  <c r="F19" i="7"/>
  <c r="G19" i="7"/>
  <c r="D20" i="7"/>
  <c r="P20" i="7"/>
  <c r="A15" i="15"/>
  <c r="F15" i="15"/>
  <c r="H20" i="7"/>
  <c r="H15" i="15"/>
  <c r="I20" i="7"/>
  <c r="J15" i="15"/>
  <c r="J20" i="7"/>
  <c r="L15" i="15"/>
  <c r="K20" i="7"/>
  <c r="F20" i="7"/>
  <c r="G20" i="7"/>
  <c r="D21" i="7"/>
  <c r="P21" i="7"/>
  <c r="A16" i="15"/>
  <c r="F16" i="15"/>
  <c r="H21" i="7"/>
  <c r="H16" i="15"/>
  <c r="I21" i="7"/>
  <c r="J16" i="15"/>
  <c r="J21" i="7"/>
  <c r="L16" i="15"/>
  <c r="K21" i="7"/>
  <c r="F21" i="7"/>
  <c r="G21" i="7"/>
  <c r="D22" i="7"/>
  <c r="P22" i="7"/>
  <c r="A17" i="15"/>
  <c r="F17" i="15"/>
  <c r="H22" i="7"/>
  <c r="H17" i="15"/>
  <c r="I22" i="7"/>
  <c r="J17" i="15"/>
  <c r="J22" i="7"/>
  <c r="L17" i="15"/>
  <c r="K22" i="7"/>
  <c r="F22" i="7"/>
  <c r="G22" i="7"/>
  <c r="D23" i="7"/>
  <c r="P23" i="7"/>
  <c r="A18" i="15"/>
  <c r="F18" i="15"/>
  <c r="H23" i="7"/>
  <c r="H18" i="15"/>
  <c r="I23" i="7"/>
  <c r="J18" i="15"/>
  <c r="J23" i="7"/>
  <c r="L18" i="15"/>
  <c r="K23" i="7"/>
  <c r="F23" i="7"/>
  <c r="G23" i="7"/>
  <c r="D24" i="7"/>
  <c r="P24" i="7"/>
  <c r="A19" i="15"/>
  <c r="F19" i="15"/>
  <c r="H24" i="7"/>
  <c r="H19" i="15"/>
  <c r="I24" i="7"/>
  <c r="J19" i="15"/>
  <c r="J24" i="7"/>
  <c r="L19" i="15"/>
  <c r="K24" i="7"/>
  <c r="F24" i="7"/>
  <c r="G24" i="7"/>
  <c r="D25" i="7"/>
  <c r="P25" i="7"/>
  <c r="A20" i="15"/>
  <c r="F20" i="15"/>
  <c r="H25" i="7"/>
  <c r="H20" i="15"/>
  <c r="I25" i="7"/>
  <c r="J20" i="15"/>
  <c r="J25" i="7"/>
  <c r="L20" i="15"/>
  <c r="K25" i="7"/>
  <c r="F25" i="7"/>
  <c r="G25" i="7"/>
  <c r="D26" i="7"/>
  <c r="P26" i="7"/>
  <c r="A21" i="15"/>
  <c r="F21" i="15"/>
  <c r="H26" i="7"/>
  <c r="H21" i="15"/>
  <c r="I26" i="7"/>
  <c r="J21" i="15"/>
  <c r="J26" i="7"/>
  <c r="L21" i="15"/>
  <c r="K26" i="7"/>
  <c r="F26" i="7"/>
  <c r="G26" i="7"/>
  <c r="D27" i="7"/>
  <c r="P27" i="7"/>
  <c r="A22" i="15"/>
  <c r="F22" i="15"/>
  <c r="H27" i="7"/>
  <c r="H22" i="15"/>
  <c r="I27" i="7"/>
  <c r="J22" i="15"/>
  <c r="J27" i="7"/>
  <c r="L22" i="15"/>
  <c r="K27" i="7"/>
  <c r="F27" i="7"/>
  <c r="G27" i="7"/>
  <c r="D28" i="7"/>
  <c r="P28" i="7"/>
  <c r="A23" i="15"/>
  <c r="F23" i="15"/>
  <c r="H28" i="7"/>
  <c r="H23" i="15"/>
  <c r="I28" i="7"/>
  <c r="J23" i="15"/>
  <c r="J28" i="7"/>
  <c r="L23" i="15"/>
  <c r="K28" i="7"/>
  <c r="F28" i="7"/>
  <c r="G28" i="7"/>
  <c r="D29" i="7"/>
  <c r="P29" i="7"/>
  <c r="A24" i="15"/>
  <c r="F24" i="15"/>
  <c r="H29" i="7"/>
  <c r="H24" i="15"/>
  <c r="I29" i="7"/>
  <c r="J24" i="15"/>
  <c r="J29" i="7"/>
  <c r="L24" i="15"/>
  <c r="K29" i="7"/>
  <c r="F29" i="7"/>
  <c r="G29" i="7"/>
  <c r="D30" i="7"/>
  <c r="P30" i="7"/>
  <c r="A25" i="15"/>
  <c r="F25" i="15"/>
  <c r="H30" i="7"/>
  <c r="H25" i="15"/>
  <c r="I30" i="7"/>
  <c r="J25" i="15"/>
  <c r="J30" i="7"/>
  <c r="L25" i="15"/>
  <c r="K30" i="7"/>
  <c r="F30" i="7"/>
  <c r="G30" i="7"/>
  <c r="D31" i="7"/>
  <c r="P31" i="7"/>
  <c r="A26" i="15"/>
  <c r="F26" i="15"/>
  <c r="H31" i="7"/>
  <c r="H26" i="15"/>
  <c r="I31" i="7"/>
  <c r="J26" i="15"/>
  <c r="J31" i="7"/>
  <c r="L26" i="15"/>
  <c r="K31" i="7"/>
  <c r="F31" i="7"/>
  <c r="G31" i="7"/>
  <c r="D32" i="7"/>
  <c r="P32" i="7"/>
  <c r="A27" i="15"/>
  <c r="F27" i="15"/>
  <c r="H32" i="7"/>
  <c r="H27" i="15"/>
  <c r="I32" i="7"/>
  <c r="J27" i="15"/>
  <c r="J32" i="7"/>
  <c r="L27" i="15"/>
  <c r="K32" i="7"/>
  <c r="F32" i="7"/>
  <c r="G32" i="7"/>
  <c r="D33" i="7"/>
  <c r="P33" i="7"/>
  <c r="A28" i="15"/>
  <c r="F28" i="15"/>
  <c r="H33" i="7"/>
  <c r="H28" i="15"/>
  <c r="I33" i="7"/>
  <c r="J28" i="15"/>
  <c r="J33" i="7"/>
  <c r="L28" i="15"/>
  <c r="K33" i="7"/>
  <c r="F33" i="7"/>
  <c r="G33" i="7"/>
  <c r="D34" i="7"/>
  <c r="P34" i="7"/>
  <c r="A29" i="15"/>
  <c r="F29" i="15"/>
  <c r="H34" i="7"/>
  <c r="H29" i="15"/>
  <c r="I34" i="7"/>
  <c r="J29" i="15"/>
  <c r="J34" i="7"/>
  <c r="L29" i="15"/>
  <c r="K34" i="7"/>
  <c r="F34" i="7"/>
  <c r="G34" i="7"/>
  <c r="D35" i="7"/>
  <c r="P35" i="7"/>
  <c r="A30" i="15"/>
  <c r="F30" i="15"/>
  <c r="H35" i="7"/>
  <c r="H30" i="15"/>
  <c r="I35" i="7"/>
  <c r="J30" i="15"/>
  <c r="J35" i="7"/>
  <c r="L30" i="15"/>
  <c r="K35" i="7"/>
  <c r="F35" i="7"/>
  <c r="G35" i="7"/>
  <c r="D36" i="7"/>
  <c r="P36" i="7"/>
  <c r="A31" i="15"/>
  <c r="F31" i="15"/>
  <c r="H36" i="7"/>
  <c r="H31" i="15"/>
  <c r="I36" i="7"/>
  <c r="J31" i="15"/>
  <c r="J36" i="7"/>
  <c r="L31" i="15"/>
  <c r="K36" i="7"/>
  <c r="F36" i="7"/>
  <c r="G36" i="7"/>
  <c r="D37" i="7"/>
  <c r="P37" i="7"/>
  <c r="A32" i="15"/>
  <c r="F32" i="15"/>
  <c r="H37" i="7"/>
  <c r="H32" i="15"/>
  <c r="I37" i="7"/>
  <c r="J32" i="15"/>
  <c r="J37" i="7"/>
  <c r="L32" i="15"/>
  <c r="K37" i="7"/>
  <c r="F37" i="7"/>
  <c r="G37" i="7"/>
  <c r="D38" i="7"/>
  <c r="P38" i="7"/>
  <c r="A33" i="15"/>
  <c r="F33" i="15"/>
  <c r="H38" i="7"/>
  <c r="H33" i="15"/>
  <c r="I38" i="7"/>
  <c r="J33" i="15"/>
  <c r="J38" i="7"/>
  <c r="L33" i="15"/>
  <c r="K38" i="7"/>
  <c r="F38" i="7"/>
  <c r="G38" i="7"/>
  <c r="D39" i="7"/>
  <c r="P39" i="7"/>
  <c r="A34" i="15"/>
  <c r="F34" i="15"/>
  <c r="H39" i="7"/>
  <c r="H34" i="15"/>
  <c r="I39" i="7"/>
  <c r="J34" i="15"/>
  <c r="J39" i="7"/>
  <c r="L34" i="15"/>
  <c r="K39" i="7"/>
  <c r="F39" i="7"/>
  <c r="G39" i="7"/>
  <c r="D40" i="7"/>
  <c r="P40" i="7"/>
  <c r="A35" i="15"/>
  <c r="F35" i="15"/>
  <c r="H40" i="7"/>
  <c r="H35" i="15"/>
  <c r="I40" i="7"/>
  <c r="J35" i="15"/>
  <c r="J40" i="7"/>
  <c r="L35" i="15"/>
  <c r="K40" i="7"/>
  <c r="F40" i="7"/>
  <c r="G40" i="7"/>
  <c r="D41" i="7"/>
  <c r="P41" i="7"/>
  <c r="A36" i="15"/>
  <c r="F36" i="15"/>
  <c r="H41" i="7"/>
  <c r="H36" i="15"/>
  <c r="I41" i="7"/>
  <c r="J36" i="15"/>
  <c r="J41" i="7"/>
  <c r="L36" i="15"/>
  <c r="K41" i="7"/>
  <c r="F41" i="7"/>
  <c r="G41" i="7"/>
  <c r="D42" i="7"/>
  <c r="P42" i="7"/>
  <c r="A37" i="15"/>
  <c r="F37" i="15"/>
  <c r="H42" i="7"/>
  <c r="H37" i="15"/>
  <c r="I42" i="7"/>
  <c r="J37" i="15"/>
  <c r="J42" i="7"/>
  <c r="L37" i="15"/>
  <c r="K42" i="7"/>
  <c r="F42" i="7"/>
  <c r="G42" i="7"/>
  <c r="D43" i="7"/>
  <c r="P43" i="7"/>
  <c r="A38" i="15"/>
  <c r="F38" i="15"/>
  <c r="H43" i="7"/>
  <c r="H38" i="15"/>
  <c r="I43" i="7"/>
  <c r="J38" i="15"/>
  <c r="J43" i="7"/>
  <c r="L38" i="15"/>
  <c r="K43" i="7"/>
  <c r="F43" i="7"/>
  <c r="G43" i="7"/>
  <c r="D44" i="7"/>
  <c r="P44" i="7"/>
  <c r="A39" i="15"/>
  <c r="F39" i="15"/>
  <c r="H44" i="7"/>
  <c r="H39" i="15"/>
  <c r="I44" i="7"/>
  <c r="J39" i="15"/>
  <c r="J44" i="7"/>
  <c r="L39" i="15"/>
  <c r="K44" i="7"/>
  <c r="F44" i="7"/>
  <c r="G44" i="7"/>
  <c r="D45" i="7"/>
  <c r="P45" i="7"/>
  <c r="A40" i="15"/>
  <c r="F40" i="15"/>
  <c r="H45" i="7"/>
  <c r="H40" i="15"/>
  <c r="I45" i="7"/>
  <c r="J40" i="15"/>
  <c r="J45" i="7"/>
  <c r="L40" i="15"/>
  <c r="K45" i="7"/>
  <c r="F45" i="7"/>
  <c r="G45" i="7"/>
  <c r="D46" i="7"/>
  <c r="P46" i="7"/>
  <c r="A41" i="15"/>
  <c r="F41" i="15"/>
  <c r="H46" i="7"/>
  <c r="H41" i="15"/>
  <c r="I46" i="7"/>
  <c r="J41" i="15"/>
  <c r="J46" i="7"/>
  <c r="L41" i="15"/>
  <c r="K46" i="7"/>
  <c r="F46" i="7"/>
  <c r="G46" i="7"/>
  <c r="D47" i="7"/>
  <c r="P47" i="7"/>
  <c r="A42" i="15"/>
  <c r="F42" i="15"/>
  <c r="H47" i="7"/>
  <c r="H42" i="15"/>
  <c r="I47" i="7"/>
  <c r="J42" i="15"/>
  <c r="J47" i="7"/>
  <c r="L42" i="15"/>
  <c r="K47" i="7"/>
  <c r="F47" i="7"/>
  <c r="G47" i="7"/>
  <c r="D48" i="7"/>
  <c r="P48" i="7"/>
  <c r="A43" i="15"/>
  <c r="F43" i="15"/>
  <c r="H48" i="7"/>
  <c r="H43" i="15"/>
  <c r="I48" i="7"/>
  <c r="J43" i="15"/>
  <c r="J48" i="7"/>
  <c r="L43" i="15"/>
  <c r="K48" i="7"/>
  <c r="F48" i="7"/>
  <c r="G48" i="7"/>
  <c r="D49" i="7"/>
  <c r="P49" i="7"/>
  <c r="A44" i="15"/>
  <c r="F44" i="15"/>
  <c r="H49" i="7"/>
  <c r="H44" i="15"/>
  <c r="I49" i="7"/>
  <c r="J44" i="15"/>
  <c r="J49" i="7"/>
  <c r="L44" i="15"/>
  <c r="K49" i="7"/>
  <c r="F49" i="7"/>
  <c r="G49" i="7"/>
  <c r="D50" i="7"/>
  <c r="P50" i="7"/>
  <c r="A45" i="15"/>
  <c r="F45" i="15"/>
  <c r="H50" i="7"/>
  <c r="H45" i="15"/>
  <c r="I50" i="7"/>
  <c r="J45" i="15"/>
  <c r="J50" i="7"/>
  <c r="L45" i="15"/>
  <c r="K50" i="7"/>
  <c r="F50" i="7"/>
  <c r="G50" i="7"/>
  <c r="D51" i="7"/>
  <c r="P51" i="7"/>
  <c r="A46" i="15"/>
  <c r="F46" i="15"/>
  <c r="H51" i="7"/>
  <c r="H46" i="15"/>
  <c r="I51" i="7"/>
  <c r="J46" i="15"/>
  <c r="J51" i="7"/>
  <c r="L46" i="15"/>
  <c r="K51" i="7"/>
  <c r="F51" i="7"/>
  <c r="G51" i="7"/>
  <c r="D52" i="7"/>
  <c r="P52" i="7"/>
  <c r="A47" i="15"/>
  <c r="F47" i="15"/>
  <c r="H52" i="7"/>
  <c r="H47" i="15"/>
  <c r="I52" i="7"/>
  <c r="J47" i="15"/>
  <c r="J52" i="7"/>
  <c r="L47" i="15"/>
  <c r="K52" i="7"/>
  <c r="F52" i="7"/>
  <c r="G52" i="7"/>
  <c r="D53" i="7"/>
  <c r="P53" i="7"/>
  <c r="A48" i="15"/>
  <c r="F48" i="15"/>
  <c r="H53" i="7"/>
  <c r="H48" i="15"/>
  <c r="I53" i="7"/>
  <c r="J48" i="15"/>
  <c r="J53" i="7"/>
  <c r="L48" i="15"/>
  <c r="K53" i="7"/>
  <c r="F53" i="7"/>
  <c r="G53" i="7"/>
  <c r="D54" i="7"/>
  <c r="P54" i="7"/>
  <c r="A49" i="15"/>
  <c r="F49" i="15"/>
  <c r="H54" i="7"/>
  <c r="H49" i="15"/>
  <c r="I54" i="7"/>
  <c r="J49" i="15"/>
  <c r="J54" i="7"/>
  <c r="L49" i="15"/>
  <c r="K54" i="7"/>
  <c r="F54" i="7"/>
  <c r="G54" i="7"/>
  <c r="D55" i="7"/>
  <c r="P55" i="7"/>
  <c r="A50" i="15"/>
  <c r="F50" i="15"/>
  <c r="H55" i="7"/>
  <c r="H50" i="15"/>
  <c r="I55" i="7"/>
  <c r="J50" i="15"/>
  <c r="J55" i="7"/>
  <c r="L50" i="15"/>
  <c r="K55" i="7"/>
  <c r="F55" i="7"/>
  <c r="G55" i="7"/>
  <c r="D56" i="7"/>
  <c r="P56" i="7"/>
  <c r="A51" i="15"/>
  <c r="F51" i="15"/>
  <c r="H56" i="7"/>
  <c r="H51" i="15"/>
  <c r="I56" i="7"/>
  <c r="J51" i="15"/>
  <c r="J56" i="7"/>
  <c r="L51" i="15"/>
  <c r="K56" i="7"/>
  <c r="F56" i="7"/>
  <c r="G56" i="7"/>
  <c r="D57" i="7"/>
  <c r="P57" i="7"/>
  <c r="A52" i="15"/>
  <c r="F52" i="15"/>
  <c r="H57" i="7"/>
  <c r="H52" i="15"/>
  <c r="I57" i="7"/>
  <c r="J52" i="15"/>
  <c r="J57" i="7"/>
  <c r="L52" i="15"/>
  <c r="K57" i="7"/>
  <c r="F57" i="7"/>
  <c r="G57" i="7"/>
  <c r="D58" i="7"/>
  <c r="P58" i="7"/>
  <c r="A53" i="15"/>
  <c r="F53" i="15"/>
  <c r="H58" i="7"/>
  <c r="H53" i="15"/>
  <c r="I58" i="7"/>
  <c r="J53" i="15"/>
  <c r="J58" i="7"/>
  <c r="L53" i="15"/>
  <c r="K58" i="7"/>
  <c r="F58" i="7"/>
  <c r="G58" i="7"/>
  <c r="D59" i="7"/>
  <c r="P59" i="7"/>
  <c r="A54" i="15"/>
  <c r="F54" i="15"/>
  <c r="H59" i="7"/>
  <c r="H54" i="15"/>
  <c r="I59" i="7"/>
  <c r="J54" i="15"/>
  <c r="J59" i="7"/>
  <c r="L54" i="15"/>
  <c r="K59" i="7"/>
  <c r="F59" i="7"/>
  <c r="G59" i="7"/>
  <c r="D60" i="7"/>
  <c r="P60" i="7"/>
  <c r="A55" i="15"/>
  <c r="F55" i="15"/>
  <c r="H60" i="7"/>
  <c r="H55" i="15"/>
  <c r="I60" i="7"/>
  <c r="J55" i="15"/>
  <c r="J60" i="7"/>
  <c r="L55" i="15"/>
  <c r="K60" i="7"/>
  <c r="F60" i="7"/>
  <c r="G60" i="7"/>
  <c r="D61" i="7"/>
  <c r="P61" i="7"/>
  <c r="A56" i="15"/>
  <c r="F56" i="15"/>
  <c r="H61" i="7"/>
  <c r="H56" i="15"/>
  <c r="I61" i="7"/>
  <c r="J56" i="15"/>
  <c r="J61" i="7"/>
  <c r="L56" i="15"/>
  <c r="K61" i="7"/>
  <c r="F61" i="7"/>
  <c r="G61" i="7"/>
  <c r="D62" i="7"/>
  <c r="P62" i="7"/>
  <c r="A57" i="15"/>
  <c r="F57" i="15"/>
  <c r="H62" i="7"/>
  <c r="H57" i="15"/>
  <c r="I62" i="7"/>
  <c r="J57" i="15"/>
  <c r="J62" i="7"/>
  <c r="L57" i="15"/>
  <c r="K62" i="7"/>
  <c r="F62" i="7"/>
  <c r="G62" i="7"/>
  <c r="D63" i="7"/>
  <c r="P63" i="7"/>
  <c r="A58" i="15"/>
  <c r="F58" i="15"/>
  <c r="H63" i="7"/>
  <c r="H58" i="15"/>
  <c r="I63" i="7"/>
  <c r="J58" i="15"/>
  <c r="J63" i="7"/>
  <c r="L58" i="15"/>
  <c r="K63" i="7"/>
  <c r="F63" i="7"/>
  <c r="G63" i="7"/>
  <c r="D64" i="7"/>
  <c r="P64" i="7"/>
  <c r="A59" i="15"/>
  <c r="F59" i="15"/>
  <c r="H64" i="7"/>
  <c r="H59" i="15"/>
  <c r="I64" i="7"/>
  <c r="J59" i="15"/>
  <c r="J64" i="7"/>
  <c r="L59" i="15"/>
  <c r="K64" i="7"/>
  <c r="F64" i="7"/>
  <c r="G64" i="7"/>
  <c r="D65" i="7"/>
  <c r="P65" i="7"/>
  <c r="A60" i="15"/>
  <c r="F60" i="15"/>
  <c r="H65" i="7"/>
  <c r="H60" i="15"/>
  <c r="I65" i="7"/>
  <c r="J60" i="15"/>
  <c r="J65" i="7"/>
  <c r="L60" i="15"/>
  <c r="K65" i="7"/>
  <c r="F65" i="7"/>
  <c r="G65" i="7"/>
  <c r="D66" i="7"/>
  <c r="P66" i="7"/>
  <c r="A61" i="15"/>
  <c r="F61" i="15"/>
  <c r="H66" i="7"/>
  <c r="H61" i="15"/>
  <c r="I66" i="7"/>
  <c r="J61" i="15"/>
  <c r="J66" i="7"/>
  <c r="L61" i="15"/>
  <c r="K66" i="7"/>
  <c r="F66" i="7"/>
  <c r="G66" i="7"/>
  <c r="D67" i="7"/>
  <c r="P67" i="7"/>
  <c r="A62" i="15"/>
  <c r="F62" i="15"/>
  <c r="H67" i="7"/>
  <c r="H62" i="15"/>
  <c r="I67" i="7"/>
  <c r="J62" i="15"/>
  <c r="J67" i="7"/>
  <c r="L62" i="15"/>
  <c r="K67" i="7"/>
  <c r="F67" i="7"/>
  <c r="G67" i="7"/>
  <c r="D68" i="7"/>
  <c r="P68" i="7"/>
  <c r="A63" i="15"/>
  <c r="F63" i="15"/>
  <c r="H68" i="7"/>
  <c r="H63" i="15"/>
  <c r="I68" i="7"/>
  <c r="J63" i="15"/>
  <c r="J68" i="7"/>
  <c r="L63" i="15"/>
  <c r="K68" i="7"/>
  <c r="F68" i="7"/>
  <c r="G68" i="7"/>
  <c r="D69" i="7"/>
  <c r="P69" i="7"/>
  <c r="A64" i="15"/>
  <c r="F64" i="15"/>
  <c r="H69" i="7"/>
  <c r="H64" i="15"/>
  <c r="I69" i="7"/>
  <c r="J64" i="15"/>
  <c r="J69" i="7"/>
  <c r="L64" i="15"/>
  <c r="K69" i="7"/>
  <c r="F69" i="7"/>
  <c r="G69" i="7"/>
  <c r="D70" i="7"/>
  <c r="P70" i="7"/>
  <c r="A65" i="15"/>
  <c r="F65" i="15"/>
  <c r="H70" i="7"/>
  <c r="H65" i="15"/>
  <c r="I70" i="7"/>
  <c r="J65" i="15"/>
  <c r="J70" i="7"/>
  <c r="L65" i="15"/>
  <c r="K70" i="7"/>
  <c r="F70" i="7"/>
  <c r="G70" i="7"/>
  <c r="D71" i="7"/>
  <c r="P71" i="7"/>
  <c r="A66" i="15"/>
  <c r="F66" i="15"/>
  <c r="H71" i="7"/>
  <c r="H66" i="15"/>
  <c r="I71" i="7"/>
  <c r="J66" i="15"/>
  <c r="J71" i="7"/>
  <c r="L66" i="15"/>
  <c r="K71" i="7"/>
  <c r="F71" i="7"/>
  <c r="G71" i="7"/>
  <c r="D72" i="7"/>
  <c r="P72" i="7"/>
  <c r="A67" i="15"/>
  <c r="F67" i="15"/>
  <c r="H72" i="7"/>
  <c r="H67" i="15"/>
  <c r="I72" i="7"/>
  <c r="J67" i="15"/>
  <c r="J72" i="7"/>
  <c r="L67" i="15"/>
  <c r="K72" i="7"/>
  <c r="F72" i="7"/>
  <c r="G72" i="7"/>
  <c r="D73" i="7"/>
  <c r="P73" i="7"/>
  <c r="A68" i="15"/>
  <c r="F68" i="15"/>
  <c r="H73" i="7"/>
  <c r="H68" i="15"/>
  <c r="I73" i="7"/>
  <c r="J68" i="15"/>
  <c r="J73" i="7"/>
  <c r="L68" i="15"/>
  <c r="K73" i="7"/>
  <c r="F73" i="7"/>
  <c r="G73" i="7"/>
  <c r="D74" i="7"/>
  <c r="P74" i="7"/>
  <c r="A69" i="15"/>
  <c r="F69" i="15"/>
  <c r="H74" i="7"/>
  <c r="H69" i="15"/>
  <c r="I74" i="7"/>
  <c r="J69" i="15"/>
  <c r="J74" i="7"/>
  <c r="L69" i="15"/>
  <c r="K74" i="7"/>
  <c r="F74" i="7"/>
  <c r="G74" i="7"/>
  <c r="D75" i="7"/>
  <c r="P75" i="7"/>
  <c r="A70" i="15"/>
  <c r="F70" i="15"/>
  <c r="H75" i="7"/>
  <c r="H70" i="15"/>
  <c r="I75" i="7"/>
  <c r="J70" i="15"/>
  <c r="J75" i="7"/>
  <c r="L70" i="15"/>
  <c r="K75" i="7"/>
  <c r="F75" i="7"/>
  <c r="G75" i="7"/>
  <c r="D76" i="7"/>
  <c r="P76" i="7"/>
  <c r="A71" i="15"/>
  <c r="F71" i="15"/>
  <c r="H76" i="7"/>
  <c r="H71" i="15"/>
  <c r="I76" i="7"/>
  <c r="J71" i="15"/>
  <c r="J76" i="7"/>
  <c r="L71" i="15"/>
  <c r="K76" i="7"/>
  <c r="F76" i="7"/>
  <c r="G76" i="7"/>
  <c r="D77" i="7"/>
  <c r="P77" i="7"/>
  <c r="A72" i="15"/>
  <c r="F72" i="15"/>
  <c r="H77" i="7"/>
  <c r="H72" i="15"/>
  <c r="I77" i="7"/>
  <c r="J72" i="15"/>
  <c r="J77" i="7"/>
  <c r="L72" i="15"/>
  <c r="K77" i="7"/>
  <c r="F77" i="7"/>
  <c r="G77" i="7"/>
  <c r="D78" i="7"/>
  <c r="P78" i="7"/>
  <c r="A73" i="15"/>
  <c r="F73" i="15"/>
  <c r="H78" i="7"/>
  <c r="H73" i="15"/>
  <c r="I78" i="7"/>
  <c r="J73" i="15"/>
  <c r="J78" i="7"/>
  <c r="L73" i="15"/>
  <c r="K78" i="7"/>
  <c r="F78" i="7"/>
  <c r="G78" i="7"/>
  <c r="D79" i="7"/>
  <c r="P79" i="7"/>
  <c r="A74" i="15"/>
  <c r="F74" i="15"/>
  <c r="H79" i="7"/>
  <c r="H74" i="15"/>
  <c r="I79" i="7"/>
  <c r="J74" i="15"/>
  <c r="J79" i="7"/>
  <c r="L74" i="15"/>
  <c r="K79" i="7"/>
  <c r="F79" i="7"/>
  <c r="G79" i="7"/>
  <c r="D80" i="7"/>
  <c r="P80" i="7"/>
  <c r="A75" i="15"/>
  <c r="F75" i="15"/>
  <c r="H80" i="7"/>
  <c r="H75" i="15"/>
  <c r="I80" i="7"/>
  <c r="J75" i="15"/>
  <c r="J80" i="7"/>
  <c r="L75" i="15"/>
  <c r="K80" i="7"/>
  <c r="F80" i="7"/>
  <c r="G80" i="7"/>
  <c r="D81" i="7"/>
  <c r="P81" i="7"/>
  <c r="A76" i="15"/>
  <c r="F76" i="15"/>
  <c r="H81" i="7"/>
  <c r="H76" i="15"/>
  <c r="I81" i="7"/>
  <c r="J76" i="15"/>
  <c r="J81" i="7"/>
  <c r="L76" i="15"/>
  <c r="K81" i="7"/>
  <c r="F81" i="7"/>
  <c r="G81" i="7"/>
  <c r="D82" i="7"/>
  <c r="P82" i="7"/>
  <c r="A77" i="15"/>
  <c r="F77" i="15"/>
  <c r="H82" i="7"/>
  <c r="H77" i="15"/>
  <c r="I82" i="7"/>
  <c r="J77" i="15"/>
  <c r="J82" i="7"/>
  <c r="L77" i="15"/>
  <c r="K82" i="7"/>
  <c r="F82" i="7"/>
  <c r="G82" i="7"/>
  <c r="D83" i="7"/>
  <c r="P83" i="7"/>
  <c r="A78" i="15"/>
  <c r="F78" i="15"/>
  <c r="H83" i="7"/>
  <c r="H78" i="15"/>
  <c r="I83" i="7"/>
  <c r="J78" i="15"/>
  <c r="J83" i="7"/>
  <c r="L78" i="15"/>
  <c r="K83" i="7"/>
  <c r="F83" i="7"/>
  <c r="G83" i="7"/>
  <c r="D84" i="7"/>
  <c r="P84" i="7"/>
  <c r="A79" i="15"/>
  <c r="F79" i="15"/>
  <c r="H84" i="7"/>
  <c r="H79" i="15"/>
  <c r="I84" i="7"/>
  <c r="J79" i="15"/>
  <c r="J84" i="7"/>
  <c r="L79" i="15"/>
  <c r="K84" i="7"/>
  <c r="F84" i="7"/>
  <c r="G84" i="7"/>
  <c r="D85" i="7"/>
  <c r="P85" i="7"/>
  <c r="A80" i="15"/>
  <c r="F80" i="15"/>
  <c r="H85" i="7"/>
  <c r="H80" i="15"/>
  <c r="I85" i="7"/>
  <c r="J80" i="15"/>
  <c r="J85" i="7"/>
  <c r="L80" i="15"/>
  <c r="K85" i="7"/>
  <c r="F85" i="7"/>
  <c r="G85" i="7"/>
  <c r="D86" i="7"/>
  <c r="P86" i="7"/>
  <c r="A81" i="15"/>
  <c r="F81" i="15"/>
  <c r="H86" i="7"/>
  <c r="H81" i="15"/>
  <c r="I86" i="7"/>
  <c r="J81" i="15"/>
  <c r="J86" i="7"/>
  <c r="L81" i="15"/>
  <c r="K86" i="7"/>
  <c r="F86" i="7"/>
  <c r="G86" i="7"/>
  <c r="D87" i="7"/>
  <c r="P87" i="7"/>
  <c r="A82" i="15"/>
  <c r="F82" i="15"/>
  <c r="H87" i="7"/>
  <c r="H82" i="15"/>
  <c r="I87" i="7"/>
  <c r="J82" i="15"/>
  <c r="J87" i="7"/>
  <c r="L82" i="15"/>
  <c r="K87" i="7"/>
  <c r="F87" i="7"/>
  <c r="G87" i="7"/>
  <c r="D88" i="7"/>
  <c r="P88" i="7"/>
  <c r="A83" i="15"/>
  <c r="F83" i="15"/>
  <c r="H88" i="7"/>
  <c r="H83" i="15"/>
  <c r="I88" i="7"/>
  <c r="J83" i="15"/>
  <c r="J88" i="7"/>
  <c r="L83" i="15"/>
  <c r="K88" i="7"/>
  <c r="F88" i="7"/>
  <c r="G88" i="7"/>
  <c r="D89" i="7"/>
  <c r="P89" i="7"/>
  <c r="A84" i="15"/>
  <c r="F84" i="15"/>
  <c r="H89" i="7"/>
  <c r="H84" i="15"/>
  <c r="I89" i="7"/>
  <c r="J84" i="15"/>
  <c r="J89" i="7"/>
  <c r="L84" i="15"/>
  <c r="K89" i="7"/>
  <c r="F89" i="7"/>
  <c r="G89" i="7"/>
  <c r="D90" i="7"/>
  <c r="P90" i="7"/>
  <c r="A85" i="15"/>
  <c r="F85" i="15"/>
  <c r="H90" i="7"/>
  <c r="H85" i="15"/>
  <c r="I90" i="7"/>
  <c r="J85" i="15"/>
  <c r="J90" i="7"/>
  <c r="L85" i="15"/>
  <c r="K90" i="7"/>
  <c r="F90" i="7"/>
  <c r="G90" i="7"/>
  <c r="D91" i="7"/>
  <c r="P91" i="7"/>
  <c r="A86" i="15"/>
  <c r="F86" i="15"/>
  <c r="H91" i="7"/>
  <c r="H86" i="15"/>
  <c r="I91" i="7"/>
  <c r="J86" i="15"/>
  <c r="J91" i="7"/>
  <c r="L86" i="15"/>
  <c r="K91" i="7"/>
  <c r="F91" i="7"/>
  <c r="G91" i="7"/>
  <c r="D92" i="7"/>
  <c r="P92" i="7"/>
  <c r="A87" i="15"/>
  <c r="F87" i="15"/>
  <c r="H92" i="7"/>
  <c r="H87" i="15"/>
  <c r="I92" i="7"/>
  <c r="J87" i="15"/>
  <c r="J92" i="7"/>
  <c r="L87" i="15"/>
  <c r="K92" i="7"/>
  <c r="F92" i="7"/>
  <c r="G92" i="7"/>
  <c r="D93" i="7"/>
  <c r="P93" i="7"/>
  <c r="A88" i="15"/>
  <c r="F88" i="15"/>
  <c r="H93" i="7"/>
  <c r="H88" i="15"/>
  <c r="I93" i="7"/>
  <c r="J88" i="15"/>
  <c r="J93" i="7"/>
  <c r="L88" i="15"/>
  <c r="K93" i="7"/>
  <c r="F93" i="7"/>
  <c r="G93" i="7"/>
  <c r="D94" i="7"/>
  <c r="P94" i="7"/>
  <c r="A89" i="15"/>
  <c r="F89" i="15"/>
  <c r="H94" i="7"/>
  <c r="H89" i="15"/>
  <c r="I94" i="7"/>
  <c r="J89" i="15"/>
  <c r="J94" i="7"/>
  <c r="L89" i="15"/>
  <c r="K94" i="7"/>
  <c r="F94" i="7"/>
  <c r="G94" i="7"/>
  <c r="D95" i="7"/>
  <c r="P95" i="7"/>
  <c r="A90" i="15"/>
  <c r="F90" i="15"/>
  <c r="H95" i="7"/>
  <c r="H90" i="15"/>
  <c r="I95" i="7"/>
  <c r="J90" i="15"/>
  <c r="J95" i="7"/>
  <c r="L90" i="15"/>
  <c r="K95" i="7"/>
  <c r="F95" i="7"/>
  <c r="G95" i="7"/>
  <c r="D96" i="7"/>
  <c r="P96" i="7"/>
  <c r="A91" i="15"/>
  <c r="F91" i="15"/>
  <c r="H96" i="7"/>
  <c r="H91" i="15"/>
  <c r="I96" i="7"/>
  <c r="J91" i="15"/>
  <c r="J96" i="7"/>
  <c r="L91" i="15"/>
  <c r="K96" i="7"/>
  <c r="F96" i="7"/>
  <c r="G96" i="7"/>
  <c r="D97" i="7"/>
  <c r="P97" i="7"/>
  <c r="A92" i="15"/>
  <c r="F92" i="15"/>
  <c r="H97" i="7"/>
  <c r="H92" i="15"/>
  <c r="I97" i="7"/>
  <c r="J92" i="15"/>
  <c r="J97" i="7"/>
  <c r="L92" i="15"/>
  <c r="K97" i="7"/>
  <c r="F97" i="7"/>
  <c r="G97" i="7"/>
  <c r="D98" i="7"/>
  <c r="P98" i="7"/>
  <c r="A93" i="15"/>
  <c r="F93" i="15"/>
  <c r="H98" i="7"/>
  <c r="H93" i="15"/>
  <c r="I98" i="7"/>
  <c r="J93" i="15"/>
  <c r="J98" i="7"/>
  <c r="L93" i="15"/>
  <c r="K98" i="7"/>
  <c r="F98" i="7"/>
  <c r="G98" i="7"/>
  <c r="D99" i="7"/>
  <c r="P99" i="7"/>
  <c r="A94" i="15"/>
  <c r="F94" i="15"/>
  <c r="H99" i="7"/>
  <c r="H94" i="15"/>
  <c r="I99" i="7"/>
  <c r="J94" i="15"/>
  <c r="J99" i="7"/>
  <c r="L94" i="15"/>
  <c r="K99" i="7"/>
  <c r="F99" i="7"/>
  <c r="G99" i="7"/>
  <c r="D100" i="7"/>
  <c r="P100" i="7"/>
  <c r="A95" i="15"/>
  <c r="F95" i="15"/>
  <c r="H100" i="7"/>
  <c r="H95" i="15"/>
  <c r="I100" i="7"/>
  <c r="J95" i="15"/>
  <c r="J100" i="7"/>
  <c r="L95" i="15"/>
  <c r="K100" i="7"/>
  <c r="F100" i="7"/>
  <c r="G100" i="7"/>
  <c r="D101" i="7"/>
  <c r="P101" i="7"/>
  <c r="A96" i="15"/>
  <c r="F96" i="15"/>
  <c r="H101" i="7"/>
  <c r="H96" i="15"/>
  <c r="I101" i="7"/>
  <c r="J96" i="15"/>
  <c r="J101" i="7"/>
  <c r="L96" i="15"/>
  <c r="K101" i="7"/>
  <c r="F101" i="7"/>
  <c r="G101" i="7"/>
  <c r="D102" i="7"/>
  <c r="P102" i="7"/>
  <c r="A97" i="15"/>
  <c r="F97" i="15"/>
  <c r="H102" i="7"/>
  <c r="H97" i="15"/>
  <c r="I102" i="7"/>
  <c r="J97" i="15"/>
  <c r="J102" i="7"/>
  <c r="L97" i="15"/>
  <c r="K102" i="7"/>
  <c r="F102" i="7"/>
  <c r="G102" i="7"/>
  <c r="D103" i="7"/>
  <c r="P103" i="7"/>
  <c r="A98" i="15"/>
  <c r="F98" i="15"/>
  <c r="H103" i="7"/>
  <c r="H98" i="15"/>
  <c r="I103" i="7"/>
  <c r="J98" i="15"/>
  <c r="J103" i="7"/>
  <c r="L98" i="15"/>
  <c r="K103" i="7"/>
  <c r="F103" i="7"/>
  <c r="G103" i="7"/>
  <c r="D104" i="7"/>
  <c r="P104" i="7"/>
  <c r="A99" i="15"/>
  <c r="F99" i="15"/>
  <c r="H104" i="7"/>
  <c r="H99" i="15"/>
  <c r="I104" i="7"/>
  <c r="J99" i="15"/>
  <c r="J104" i="7"/>
  <c r="L99" i="15"/>
  <c r="K104" i="7"/>
  <c r="F104" i="7"/>
  <c r="G104" i="7"/>
  <c r="D105" i="7"/>
  <c r="P105" i="7"/>
  <c r="A100" i="15"/>
  <c r="F100" i="15"/>
  <c r="H105" i="7"/>
  <c r="H100" i="15"/>
  <c r="I105" i="7"/>
  <c r="J100" i="15"/>
  <c r="J105" i="7"/>
  <c r="L100" i="15"/>
  <c r="K105" i="7"/>
  <c r="F105" i="7"/>
  <c r="G105" i="7"/>
  <c r="D106" i="7"/>
  <c r="P106" i="7"/>
  <c r="A101" i="15"/>
  <c r="F101" i="15"/>
  <c r="H106" i="7"/>
  <c r="H101" i="15"/>
  <c r="I106" i="7"/>
  <c r="J101" i="15"/>
  <c r="J106" i="7"/>
  <c r="L101" i="15"/>
  <c r="K106" i="7"/>
  <c r="F106" i="7"/>
  <c r="G106" i="7"/>
  <c r="D107" i="7"/>
  <c r="P107" i="7"/>
  <c r="A102" i="15"/>
  <c r="F102" i="15"/>
  <c r="H107" i="7"/>
  <c r="H102" i="15"/>
  <c r="I107" i="7"/>
  <c r="J102" i="15"/>
  <c r="J107" i="7"/>
  <c r="L102" i="15"/>
  <c r="K107" i="7"/>
  <c r="F107" i="7"/>
  <c r="G107" i="7"/>
  <c r="D108" i="7"/>
  <c r="P108" i="7"/>
  <c r="A103" i="15"/>
  <c r="F103" i="15"/>
  <c r="H108" i="7"/>
  <c r="H103" i="15"/>
  <c r="I108" i="7"/>
  <c r="J103" i="15"/>
  <c r="J108" i="7"/>
  <c r="L103" i="15"/>
  <c r="K108" i="7"/>
  <c r="F108" i="7"/>
  <c r="G108" i="7"/>
  <c r="D109" i="7"/>
  <c r="P109" i="7"/>
  <c r="A104" i="15"/>
  <c r="F104" i="15"/>
  <c r="H109" i="7"/>
  <c r="H104" i="15"/>
  <c r="I109" i="7"/>
  <c r="J104" i="15"/>
  <c r="J109" i="7"/>
  <c r="L104" i="15"/>
  <c r="K109" i="7"/>
  <c r="F109" i="7"/>
  <c r="G109" i="7"/>
  <c r="D110" i="7"/>
  <c r="P110" i="7"/>
  <c r="A105" i="15"/>
  <c r="F105" i="15"/>
  <c r="H110" i="7"/>
  <c r="H105" i="15"/>
  <c r="I110" i="7"/>
  <c r="J105" i="15"/>
  <c r="J110" i="7"/>
  <c r="L105" i="15"/>
  <c r="K110" i="7"/>
  <c r="F110" i="7"/>
  <c r="G110" i="7"/>
  <c r="D111" i="7"/>
  <c r="P111" i="7"/>
  <c r="A106" i="15"/>
  <c r="F106" i="15"/>
  <c r="H111" i="7"/>
  <c r="H106" i="15"/>
  <c r="I111" i="7"/>
  <c r="J106" i="15"/>
  <c r="J111" i="7"/>
  <c r="L106" i="15"/>
  <c r="K111" i="7"/>
  <c r="F111" i="7"/>
  <c r="G111" i="7"/>
  <c r="D112" i="7"/>
  <c r="P112" i="7"/>
  <c r="A107" i="15"/>
  <c r="F107" i="15"/>
  <c r="H112" i="7"/>
  <c r="H107" i="15"/>
  <c r="I112" i="7"/>
  <c r="J107" i="15"/>
  <c r="J112" i="7"/>
  <c r="L107" i="15"/>
  <c r="K112" i="7"/>
  <c r="F112" i="7"/>
  <c r="G112" i="7"/>
  <c r="D113" i="7"/>
  <c r="P113" i="7"/>
  <c r="A108" i="15"/>
  <c r="F108" i="15"/>
  <c r="H113" i="7"/>
  <c r="H108" i="15"/>
  <c r="I113" i="7"/>
  <c r="J108" i="15"/>
  <c r="J113" i="7"/>
  <c r="L108" i="15"/>
  <c r="K113" i="7"/>
  <c r="F113" i="7"/>
  <c r="G113" i="7"/>
  <c r="D114" i="7"/>
  <c r="P114" i="7"/>
  <c r="A109" i="15"/>
  <c r="F109" i="15"/>
  <c r="H114" i="7"/>
  <c r="H109" i="15"/>
  <c r="I114" i="7"/>
  <c r="J109" i="15"/>
  <c r="J114" i="7"/>
  <c r="L109" i="15"/>
  <c r="K114" i="7"/>
  <c r="F114" i="7"/>
  <c r="G114" i="7"/>
  <c r="D115" i="7"/>
  <c r="P115" i="7"/>
  <c r="A110" i="15"/>
  <c r="F110" i="15"/>
  <c r="H115" i="7"/>
  <c r="H110" i="15"/>
  <c r="I115" i="7"/>
  <c r="J110" i="15"/>
  <c r="J115" i="7"/>
  <c r="L110" i="15"/>
  <c r="K115" i="7"/>
  <c r="F115" i="7"/>
  <c r="G115" i="7"/>
  <c r="D116" i="7"/>
  <c r="P116" i="7"/>
  <c r="A111" i="15"/>
  <c r="F111" i="15"/>
  <c r="H116" i="7"/>
  <c r="H111" i="15"/>
  <c r="I116" i="7"/>
  <c r="J111" i="15"/>
  <c r="J116" i="7"/>
  <c r="L111" i="15"/>
  <c r="K116" i="7"/>
  <c r="F116" i="7"/>
  <c r="G116" i="7"/>
  <c r="D117" i="7"/>
  <c r="P117" i="7"/>
  <c r="A112" i="15"/>
  <c r="F112" i="15"/>
  <c r="H117" i="7"/>
  <c r="H112" i="15"/>
  <c r="I117" i="7"/>
  <c r="J112" i="15"/>
  <c r="J117" i="7"/>
  <c r="L112" i="15"/>
  <c r="K117" i="7"/>
  <c r="F117" i="7"/>
  <c r="G117" i="7"/>
  <c r="D118" i="7"/>
  <c r="P118" i="7"/>
  <c r="A113" i="15"/>
  <c r="F113" i="15"/>
  <c r="H118" i="7"/>
  <c r="H113" i="15"/>
  <c r="I118" i="7"/>
  <c r="J113" i="15"/>
  <c r="J118" i="7"/>
  <c r="L113" i="15"/>
  <c r="K118" i="7"/>
  <c r="F118" i="7"/>
  <c r="G118" i="7"/>
  <c r="D119" i="7"/>
  <c r="P119" i="7"/>
  <c r="A114" i="15"/>
  <c r="F114" i="15"/>
  <c r="H119" i="7"/>
  <c r="H114" i="15"/>
  <c r="I119" i="7"/>
  <c r="J114" i="15"/>
  <c r="J119" i="7"/>
  <c r="L114" i="15"/>
  <c r="K119" i="7"/>
  <c r="F119" i="7"/>
  <c r="G119" i="7"/>
  <c r="D120" i="7"/>
  <c r="P120" i="7"/>
  <c r="A115" i="15"/>
  <c r="F115" i="15"/>
  <c r="H120" i="7"/>
  <c r="H115" i="15"/>
  <c r="I120" i="7"/>
  <c r="J115" i="15"/>
  <c r="J120" i="7"/>
  <c r="L115" i="15"/>
  <c r="K120" i="7"/>
  <c r="F120" i="7"/>
  <c r="G120" i="7"/>
  <c r="D121" i="7"/>
  <c r="P121" i="7"/>
  <c r="A116" i="15"/>
  <c r="F116" i="15"/>
  <c r="H121" i="7"/>
  <c r="H116" i="15"/>
  <c r="I121" i="7"/>
  <c r="J116" i="15"/>
  <c r="J121" i="7"/>
  <c r="L116" i="15"/>
  <c r="K121" i="7"/>
  <c r="F121" i="7"/>
  <c r="G121" i="7"/>
  <c r="D122" i="7"/>
  <c r="P122" i="7"/>
  <c r="A117" i="15"/>
  <c r="F117" i="15"/>
  <c r="H122" i="7"/>
  <c r="H117" i="15"/>
  <c r="I122" i="7"/>
  <c r="J117" i="15"/>
  <c r="J122" i="7"/>
  <c r="L117" i="15"/>
  <c r="K122" i="7"/>
  <c r="F122" i="7"/>
  <c r="G122" i="7"/>
  <c r="D123" i="7"/>
  <c r="P123" i="7"/>
  <c r="A118" i="15"/>
  <c r="F118" i="15"/>
  <c r="H123" i="7"/>
  <c r="H118" i="15"/>
  <c r="I123" i="7"/>
  <c r="J118" i="15"/>
  <c r="J123" i="7"/>
  <c r="L118" i="15"/>
  <c r="K123" i="7"/>
  <c r="F123" i="7"/>
  <c r="G123" i="7"/>
  <c r="D124" i="7"/>
  <c r="P124" i="7"/>
  <c r="A119" i="15"/>
  <c r="F119" i="15"/>
  <c r="H124" i="7"/>
  <c r="H119" i="15"/>
  <c r="I124" i="7"/>
  <c r="J119" i="15"/>
  <c r="J124" i="7"/>
  <c r="L119" i="15"/>
  <c r="K124" i="7"/>
  <c r="F124" i="7"/>
  <c r="G124" i="7"/>
  <c r="D125" i="7"/>
  <c r="P125" i="7"/>
  <c r="A120" i="15"/>
  <c r="F120" i="15"/>
  <c r="H125" i="7"/>
  <c r="H120" i="15"/>
  <c r="I125" i="7"/>
  <c r="J120" i="15"/>
  <c r="J125" i="7"/>
  <c r="L120" i="15"/>
  <c r="K125" i="7"/>
  <c r="F125" i="7"/>
  <c r="G125" i="7"/>
  <c r="D126" i="7"/>
  <c r="P126" i="7"/>
  <c r="A121" i="15"/>
  <c r="F121" i="15"/>
  <c r="H126" i="7"/>
  <c r="H121" i="15"/>
  <c r="I126" i="7"/>
  <c r="J121" i="15"/>
  <c r="J126" i="7"/>
  <c r="L121" i="15"/>
  <c r="K126" i="7"/>
  <c r="F126" i="7"/>
  <c r="G126" i="7"/>
  <c r="D127" i="7"/>
  <c r="P127" i="7"/>
  <c r="A122" i="15"/>
  <c r="F122" i="15"/>
  <c r="H127" i="7"/>
  <c r="H122" i="15"/>
  <c r="I127" i="7"/>
  <c r="J122" i="15"/>
  <c r="J127" i="7"/>
  <c r="L122" i="15"/>
  <c r="K127" i="7"/>
  <c r="F127" i="7"/>
  <c r="G127" i="7"/>
  <c r="D128" i="7"/>
  <c r="P128" i="7"/>
  <c r="A123" i="15"/>
  <c r="F123" i="15"/>
  <c r="H128" i="7"/>
  <c r="H123" i="15"/>
  <c r="I128" i="7"/>
  <c r="J123" i="15"/>
  <c r="J128" i="7"/>
  <c r="L123" i="15"/>
  <c r="K128" i="7"/>
  <c r="F128" i="7"/>
  <c r="G128" i="7"/>
  <c r="D129" i="7"/>
  <c r="P129" i="7"/>
  <c r="A124" i="15"/>
  <c r="F124" i="15"/>
  <c r="H129" i="7"/>
  <c r="H124" i="15"/>
  <c r="I129" i="7"/>
  <c r="J124" i="15"/>
  <c r="J129" i="7"/>
  <c r="L124" i="15"/>
  <c r="K129" i="7"/>
  <c r="F129" i="7"/>
  <c r="G129" i="7"/>
  <c r="D130" i="7"/>
  <c r="P130" i="7"/>
  <c r="A125" i="15"/>
  <c r="F125" i="15"/>
  <c r="H130" i="7"/>
  <c r="H125" i="15"/>
  <c r="I130" i="7"/>
  <c r="J125" i="15"/>
  <c r="J130" i="7"/>
  <c r="L125" i="15"/>
  <c r="K130" i="7"/>
  <c r="F130" i="7"/>
  <c r="G130" i="7"/>
  <c r="D131" i="7"/>
  <c r="P131" i="7"/>
  <c r="A126" i="15"/>
  <c r="F126" i="15"/>
  <c r="H131" i="7"/>
  <c r="H126" i="15"/>
  <c r="I131" i="7"/>
  <c r="J126" i="15"/>
  <c r="J131" i="7"/>
  <c r="L126" i="15"/>
  <c r="K131" i="7"/>
  <c r="F131" i="7"/>
  <c r="G131" i="7"/>
  <c r="D132" i="7"/>
  <c r="P132" i="7"/>
  <c r="A127" i="15"/>
  <c r="F127" i="15"/>
  <c r="H132" i="7"/>
  <c r="H127" i="15"/>
  <c r="I132" i="7"/>
  <c r="J127" i="15"/>
  <c r="J132" i="7"/>
  <c r="L127" i="15"/>
  <c r="K132" i="7"/>
  <c r="F132" i="7"/>
  <c r="G132" i="7"/>
  <c r="D133" i="7"/>
  <c r="P133" i="7"/>
  <c r="A128" i="15"/>
  <c r="F128" i="15"/>
  <c r="H133" i="7"/>
  <c r="H128" i="15"/>
  <c r="I133" i="7"/>
  <c r="J128" i="15"/>
  <c r="J133" i="7"/>
  <c r="L128" i="15"/>
  <c r="K133" i="7"/>
  <c r="F133" i="7"/>
  <c r="G133" i="7"/>
  <c r="D134" i="7"/>
  <c r="P134" i="7"/>
  <c r="A129" i="15"/>
  <c r="F129" i="15"/>
  <c r="H134" i="7"/>
  <c r="H129" i="15"/>
  <c r="I134" i="7"/>
  <c r="J129" i="15"/>
  <c r="J134" i="7"/>
  <c r="L129" i="15"/>
  <c r="K134" i="7"/>
  <c r="F134" i="7"/>
  <c r="G134" i="7"/>
  <c r="D135" i="7"/>
  <c r="P135" i="7"/>
  <c r="A130" i="15"/>
  <c r="F130" i="15"/>
  <c r="H135" i="7"/>
  <c r="H130" i="15"/>
  <c r="I135" i="7"/>
  <c r="J130" i="15"/>
  <c r="J135" i="7"/>
  <c r="L130" i="15"/>
  <c r="K135" i="7"/>
  <c r="F135" i="7"/>
  <c r="G135" i="7"/>
  <c r="D136" i="7"/>
  <c r="P136" i="7"/>
  <c r="A131" i="15"/>
  <c r="F131" i="15"/>
  <c r="H136" i="7"/>
  <c r="H131" i="15"/>
  <c r="I136" i="7"/>
  <c r="J131" i="15"/>
  <c r="J136" i="7"/>
  <c r="L131" i="15"/>
  <c r="K136" i="7"/>
  <c r="F136" i="7"/>
  <c r="G136" i="7"/>
  <c r="D137" i="7"/>
  <c r="P137" i="7"/>
  <c r="A132" i="15"/>
  <c r="F132" i="15"/>
  <c r="H137" i="7"/>
  <c r="H132" i="15"/>
  <c r="I137" i="7"/>
  <c r="J132" i="15"/>
  <c r="J137" i="7"/>
  <c r="L132" i="15"/>
  <c r="K137" i="7"/>
  <c r="F137" i="7"/>
  <c r="G137" i="7"/>
  <c r="D138" i="7"/>
  <c r="P138" i="7"/>
  <c r="A133" i="15"/>
  <c r="F133" i="15"/>
  <c r="H138" i="7"/>
  <c r="H133" i="15"/>
  <c r="I138" i="7"/>
  <c r="J133" i="15"/>
  <c r="J138" i="7"/>
  <c r="L133" i="15"/>
  <c r="K138" i="7"/>
  <c r="F138" i="7"/>
  <c r="G138" i="7"/>
  <c r="D139" i="7"/>
  <c r="P139" i="7"/>
  <c r="A134" i="15"/>
  <c r="F134" i="15"/>
  <c r="H139" i="7"/>
  <c r="H134" i="15"/>
  <c r="I139" i="7"/>
  <c r="J134" i="15"/>
  <c r="J139" i="7"/>
  <c r="L134" i="15"/>
  <c r="K139" i="7"/>
  <c r="F139" i="7"/>
  <c r="G139" i="7"/>
  <c r="D140" i="7"/>
  <c r="P140" i="7"/>
  <c r="A135" i="15"/>
  <c r="F135" i="15"/>
  <c r="H140" i="7"/>
  <c r="H135" i="15"/>
  <c r="I140" i="7"/>
  <c r="J135" i="15"/>
  <c r="J140" i="7"/>
  <c r="L135" i="15"/>
  <c r="K140" i="7"/>
  <c r="F140" i="7"/>
  <c r="G140" i="7"/>
  <c r="D141" i="7"/>
  <c r="P141" i="7"/>
  <c r="A136" i="15"/>
  <c r="F136" i="15"/>
  <c r="H141" i="7"/>
  <c r="H136" i="15"/>
  <c r="I141" i="7"/>
  <c r="J136" i="15"/>
  <c r="J141" i="7"/>
  <c r="L136" i="15"/>
  <c r="K141" i="7"/>
  <c r="F141" i="7"/>
  <c r="G141" i="7"/>
  <c r="D142" i="7"/>
  <c r="P142" i="7"/>
  <c r="A137" i="15"/>
  <c r="F137" i="15"/>
  <c r="H142" i="7"/>
  <c r="H137" i="15"/>
  <c r="I142" i="7"/>
  <c r="J137" i="15"/>
  <c r="J142" i="7"/>
  <c r="L137" i="15"/>
  <c r="K142" i="7"/>
  <c r="F142" i="7"/>
  <c r="G142" i="7"/>
  <c r="D143" i="7"/>
  <c r="P143" i="7"/>
  <c r="A138" i="15"/>
  <c r="F138" i="15"/>
  <c r="H143" i="7"/>
  <c r="H138" i="15"/>
  <c r="I143" i="7"/>
  <c r="J138" i="15"/>
  <c r="J143" i="7"/>
  <c r="L138" i="15"/>
  <c r="K143" i="7"/>
  <c r="F143" i="7"/>
  <c r="G143" i="7"/>
  <c r="D144" i="7"/>
  <c r="P144" i="7"/>
  <c r="A139" i="15"/>
  <c r="F139" i="15"/>
  <c r="H144" i="7"/>
  <c r="H139" i="15"/>
  <c r="I144" i="7"/>
  <c r="J139" i="15"/>
  <c r="J144" i="7"/>
  <c r="L139" i="15"/>
  <c r="K144" i="7"/>
  <c r="F144" i="7"/>
  <c r="G144" i="7"/>
  <c r="D145" i="7"/>
  <c r="P145" i="7"/>
  <c r="A140" i="15"/>
  <c r="F140" i="15"/>
  <c r="H145" i="7"/>
  <c r="H140" i="15"/>
  <c r="I145" i="7"/>
  <c r="J140" i="15"/>
  <c r="J145" i="7"/>
  <c r="L140" i="15"/>
  <c r="K145" i="7"/>
  <c r="F145" i="7"/>
  <c r="G145" i="7"/>
  <c r="D146" i="7"/>
  <c r="P146" i="7"/>
  <c r="A141" i="15"/>
  <c r="F141" i="15"/>
  <c r="H146" i="7"/>
  <c r="H141" i="15"/>
  <c r="I146" i="7"/>
  <c r="J141" i="15"/>
  <c r="J146" i="7"/>
  <c r="L141" i="15"/>
  <c r="K146" i="7"/>
  <c r="F146" i="7"/>
  <c r="G146" i="7"/>
  <c r="D147" i="7"/>
  <c r="P147" i="7"/>
  <c r="A142" i="15"/>
  <c r="F142" i="15"/>
  <c r="H147" i="7"/>
  <c r="H142" i="15"/>
  <c r="I147" i="7"/>
  <c r="J142" i="15"/>
  <c r="J147" i="7"/>
  <c r="L142" i="15"/>
  <c r="K147" i="7"/>
  <c r="F147" i="7"/>
  <c r="G147" i="7"/>
  <c r="D148" i="7"/>
  <c r="P148" i="7"/>
  <c r="A143" i="15"/>
  <c r="F143" i="15"/>
  <c r="H148" i="7"/>
  <c r="H143" i="15"/>
  <c r="I148" i="7"/>
  <c r="J143" i="15"/>
  <c r="J148" i="7"/>
  <c r="L143" i="15"/>
  <c r="K148" i="7"/>
  <c r="F148" i="7"/>
  <c r="G148" i="7"/>
  <c r="D149" i="7"/>
  <c r="P149" i="7"/>
  <c r="A144" i="15"/>
  <c r="F144" i="15"/>
  <c r="H149" i="7"/>
  <c r="H144" i="15"/>
  <c r="I149" i="7"/>
  <c r="J144" i="15"/>
  <c r="J149" i="7"/>
  <c r="L144" i="15"/>
  <c r="K149" i="7"/>
  <c r="F149" i="7"/>
  <c r="G149" i="7"/>
  <c r="D150" i="7"/>
  <c r="P150" i="7"/>
  <c r="A145" i="15"/>
  <c r="F145" i="15"/>
  <c r="H150" i="7"/>
  <c r="H145" i="15"/>
  <c r="I150" i="7"/>
  <c r="J145" i="15"/>
  <c r="J150" i="7"/>
  <c r="L145" i="15"/>
  <c r="K150" i="7"/>
  <c r="F150" i="7"/>
  <c r="G150" i="7"/>
  <c r="D151" i="7"/>
  <c r="P151" i="7"/>
  <c r="A146" i="15"/>
  <c r="F146" i="15"/>
  <c r="H151" i="7"/>
  <c r="H146" i="15"/>
  <c r="I151" i="7"/>
  <c r="J146" i="15"/>
  <c r="J151" i="7"/>
  <c r="L146" i="15"/>
  <c r="K151" i="7"/>
  <c r="F151" i="7"/>
  <c r="G151" i="7"/>
  <c r="D152" i="7"/>
  <c r="P152" i="7"/>
  <c r="A147" i="15"/>
  <c r="F147" i="15"/>
  <c r="H152" i="7"/>
  <c r="H147" i="15"/>
  <c r="I152" i="7"/>
  <c r="J147" i="15"/>
  <c r="J152" i="7"/>
  <c r="L147" i="15"/>
  <c r="K152" i="7"/>
  <c r="F152" i="7"/>
  <c r="G152" i="7"/>
  <c r="D153" i="7"/>
  <c r="P153" i="7"/>
  <c r="A148" i="15"/>
  <c r="F148" i="15"/>
  <c r="H153" i="7"/>
  <c r="H148" i="15"/>
  <c r="I153" i="7"/>
  <c r="J148" i="15"/>
  <c r="J153" i="7"/>
  <c r="L148" i="15"/>
  <c r="K153" i="7"/>
  <c r="F153" i="7"/>
  <c r="G153" i="7"/>
  <c r="D154" i="7"/>
  <c r="P154" i="7"/>
  <c r="A149" i="15"/>
  <c r="F149" i="15"/>
  <c r="H154" i="7"/>
  <c r="H149" i="15"/>
  <c r="I154" i="7"/>
  <c r="J149" i="15"/>
  <c r="J154" i="7"/>
  <c r="L149" i="15"/>
  <c r="K154" i="7"/>
  <c r="F154" i="7"/>
  <c r="G154" i="7"/>
  <c r="D155" i="7"/>
  <c r="P155" i="7"/>
  <c r="A150" i="15"/>
  <c r="F150" i="15"/>
  <c r="H155" i="7"/>
  <c r="H150" i="15"/>
  <c r="I155" i="7"/>
  <c r="J150" i="15"/>
  <c r="J155" i="7"/>
  <c r="L150" i="15"/>
  <c r="K155" i="7"/>
  <c r="F155" i="7"/>
  <c r="G155" i="7"/>
  <c r="D156" i="7"/>
  <c r="P156" i="7"/>
  <c r="A151" i="15"/>
  <c r="F151" i="15"/>
  <c r="H156" i="7"/>
  <c r="H151" i="15"/>
  <c r="I156" i="7"/>
  <c r="J151" i="15"/>
  <c r="J156" i="7"/>
  <c r="L151" i="15"/>
  <c r="K156" i="7"/>
  <c r="F156" i="7"/>
  <c r="G156" i="7"/>
  <c r="D157" i="7"/>
  <c r="P157" i="7"/>
  <c r="A152" i="15"/>
  <c r="F152" i="15"/>
  <c r="H157" i="7"/>
  <c r="H152" i="15"/>
  <c r="I157" i="7"/>
  <c r="J152" i="15"/>
  <c r="J157" i="7"/>
  <c r="L152" i="15"/>
  <c r="K157" i="7"/>
  <c r="F157" i="7"/>
  <c r="G157" i="7"/>
  <c r="D158" i="7"/>
  <c r="P158" i="7"/>
  <c r="A153" i="15"/>
  <c r="F153" i="15"/>
  <c r="H158" i="7"/>
  <c r="H153" i="15"/>
  <c r="I158" i="7"/>
  <c r="J153" i="15"/>
  <c r="J158" i="7"/>
  <c r="L153" i="15"/>
  <c r="K158" i="7"/>
  <c r="F158" i="7"/>
  <c r="G158" i="7"/>
  <c r="D159" i="7"/>
  <c r="P159" i="7"/>
  <c r="A154" i="15"/>
  <c r="F154" i="15"/>
  <c r="H159" i="7"/>
  <c r="H154" i="15"/>
  <c r="I159" i="7"/>
  <c r="J154" i="15"/>
  <c r="J159" i="7"/>
  <c r="L154" i="15"/>
  <c r="K159" i="7"/>
  <c r="F159" i="7"/>
  <c r="G159" i="7"/>
  <c r="D160" i="7"/>
  <c r="P160" i="7"/>
  <c r="A155" i="15"/>
  <c r="F155" i="15"/>
  <c r="H160" i="7"/>
  <c r="H155" i="15"/>
  <c r="I160" i="7"/>
  <c r="J155" i="15"/>
  <c r="J160" i="7"/>
  <c r="L155" i="15"/>
  <c r="K160" i="7"/>
  <c r="F160" i="7"/>
  <c r="G160" i="7"/>
  <c r="D161" i="7"/>
  <c r="P161" i="7"/>
  <c r="A156" i="15"/>
  <c r="F156" i="15"/>
  <c r="H161" i="7"/>
  <c r="H156" i="15"/>
  <c r="I161" i="7"/>
  <c r="J156" i="15"/>
  <c r="J161" i="7"/>
  <c r="L156" i="15"/>
  <c r="K161" i="7"/>
  <c r="F161" i="7"/>
  <c r="G161" i="7"/>
  <c r="D162" i="7"/>
  <c r="P162" i="7"/>
  <c r="A157" i="15"/>
  <c r="F157" i="15"/>
  <c r="H162" i="7"/>
  <c r="H157" i="15"/>
  <c r="I162" i="7"/>
  <c r="J157" i="15"/>
  <c r="J162" i="7"/>
  <c r="L157" i="15"/>
  <c r="K162" i="7"/>
  <c r="F162" i="7"/>
  <c r="G162" i="7"/>
  <c r="D163" i="7"/>
  <c r="P163" i="7"/>
  <c r="A158" i="15"/>
  <c r="F158" i="15"/>
  <c r="H163" i="7"/>
  <c r="H158" i="15"/>
  <c r="I163" i="7"/>
  <c r="J158" i="15"/>
  <c r="J163" i="7"/>
  <c r="L158" i="15"/>
  <c r="K163" i="7"/>
  <c r="F163" i="7"/>
  <c r="G163" i="7"/>
  <c r="D164" i="7"/>
  <c r="P164" i="7"/>
  <c r="A159" i="15"/>
  <c r="F159" i="15"/>
  <c r="H164" i="7"/>
  <c r="H159" i="15"/>
  <c r="I164" i="7"/>
  <c r="J159" i="15"/>
  <c r="J164" i="7"/>
  <c r="L159" i="15"/>
  <c r="K164" i="7"/>
  <c r="F164" i="7"/>
  <c r="G164" i="7"/>
  <c r="D165" i="7"/>
  <c r="P165" i="7"/>
  <c r="A160" i="15"/>
  <c r="F160" i="15"/>
  <c r="H165" i="7"/>
  <c r="H160" i="15"/>
  <c r="I165" i="7"/>
  <c r="J160" i="15"/>
  <c r="J165" i="7"/>
  <c r="L160" i="15"/>
  <c r="K165" i="7"/>
  <c r="F165" i="7"/>
  <c r="G165" i="7"/>
  <c r="D166" i="7"/>
  <c r="P166" i="7"/>
  <c r="A161" i="15"/>
  <c r="F161" i="15"/>
  <c r="H166" i="7"/>
  <c r="H161" i="15"/>
  <c r="I166" i="7"/>
  <c r="J161" i="15"/>
  <c r="J166" i="7"/>
  <c r="L161" i="15"/>
  <c r="K166" i="7"/>
  <c r="F166" i="7"/>
  <c r="G166" i="7"/>
  <c r="D167" i="7"/>
  <c r="P167" i="7"/>
  <c r="A162" i="15"/>
  <c r="F162" i="15"/>
  <c r="H167" i="7"/>
  <c r="H162" i="15"/>
  <c r="I167" i="7"/>
  <c r="J162" i="15"/>
  <c r="J167" i="7"/>
  <c r="L162" i="15"/>
  <c r="K167" i="7"/>
  <c r="F167" i="7"/>
  <c r="G167" i="7"/>
  <c r="D168" i="7"/>
  <c r="P168" i="7"/>
  <c r="A163" i="15"/>
  <c r="F163" i="15"/>
  <c r="H168" i="7"/>
  <c r="H163" i="15"/>
  <c r="I168" i="7"/>
  <c r="J163" i="15"/>
  <c r="J168" i="7"/>
  <c r="L163" i="15"/>
  <c r="K168" i="7"/>
  <c r="F168" i="7"/>
  <c r="G168" i="7"/>
  <c r="D169" i="7"/>
  <c r="P169" i="7"/>
  <c r="A164" i="15"/>
  <c r="F164" i="15"/>
  <c r="H169" i="7"/>
  <c r="H164" i="15"/>
  <c r="I169" i="7"/>
  <c r="J164" i="15"/>
  <c r="J169" i="7"/>
  <c r="L164" i="15"/>
  <c r="K169" i="7"/>
  <c r="F169" i="7"/>
  <c r="G169" i="7"/>
  <c r="D170" i="7"/>
  <c r="P170" i="7"/>
  <c r="A165" i="15"/>
  <c r="F165" i="15"/>
  <c r="H170" i="7"/>
  <c r="H165" i="15"/>
  <c r="I170" i="7"/>
  <c r="J165" i="15"/>
  <c r="J170" i="7"/>
  <c r="L165" i="15"/>
  <c r="K170" i="7"/>
  <c r="F170" i="7"/>
  <c r="G170" i="7"/>
  <c r="D171" i="7"/>
  <c r="P171" i="7"/>
  <c r="A166" i="15"/>
  <c r="F166" i="15"/>
  <c r="H171" i="7"/>
  <c r="H166" i="15"/>
  <c r="I171" i="7"/>
  <c r="J166" i="15"/>
  <c r="J171" i="7"/>
  <c r="L166" i="15"/>
  <c r="K171" i="7"/>
  <c r="F171" i="7"/>
  <c r="G171" i="7"/>
  <c r="D172" i="7"/>
  <c r="P172" i="7"/>
  <c r="A167" i="15"/>
  <c r="F167" i="15"/>
  <c r="H172" i="7"/>
  <c r="H167" i="15"/>
  <c r="I172" i="7"/>
  <c r="J167" i="15"/>
  <c r="J172" i="7"/>
  <c r="L167" i="15"/>
  <c r="K172" i="7"/>
  <c r="F172" i="7"/>
  <c r="G172" i="7"/>
  <c r="D173" i="7"/>
  <c r="P173" i="7"/>
  <c r="A168" i="15"/>
  <c r="F168" i="15"/>
  <c r="H173" i="7"/>
  <c r="H168" i="15"/>
  <c r="I173" i="7"/>
  <c r="J168" i="15"/>
  <c r="J173" i="7"/>
  <c r="L168" i="15"/>
  <c r="K173" i="7"/>
  <c r="F173" i="7"/>
  <c r="G173" i="7"/>
  <c r="D174" i="7"/>
  <c r="P174" i="7"/>
  <c r="A169" i="15"/>
  <c r="F169" i="15"/>
  <c r="H174" i="7"/>
  <c r="H169" i="15"/>
  <c r="I174" i="7"/>
  <c r="J169" i="15"/>
  <c r="J174" i="7"/>
  <c r="L169" i="15"/>
  <c r="K174" i="7"/>
  <c r="F174" i="7"/>
  <c r="G174" i="7"/>
  <c r="D175" i="7"/>
  <c r="P175" i="7"/>
  <c r="A170" i="15"/>
  <c r="F170" i="15"/>
  <c r="H175" i="7"/>
  <c r="H170" i="15"/>
  <c r="I175" i="7"/>
  <c r="J170" i="15"/>
  <c r="J175" i="7"/>
  <c r="L170" i="15"/>
  <c r="K175" i="7"/>
  <c r="F175" i="7"/>
  <c r="G175" i="7"/>
  <c r="D176" i="7"/>
  <c r="P176" i="7"/>
  <c r="A171" i="15"/>
  <c r="F171" i="15"/>
  <c r="H176" i="7"/>
  <c r="H171" i="15"/>
  <c r="I176" i="7"/>
  <c r="J171" i="15"/>
  <c r="J176" i="7"/>
  <c r="L171" i="15"/>
  <c r="K176" i="7"/>
  <c r="F176" i="7"/>
  <c r="G176" i="7"/>
  <c r="D177" i="7"/>
  <c r="P177" i="7"/>
  <c r="A172" i="15"/>
  <c r="F172" i="15"/>
  <c r="H177" i="7"/>
  <c r="H172" i="15"/>
  <c r="I177" i="7"/>
  <c r="J172" i="15"/>
  <c r="J177" i="7"/>
  <c r="L172" i="15"/>
  <c r="K177" i="7"/>
  <c r="F177" i="7"/>
  <c r="G177" i="7"/>
  <c r="D178" i="7"/>
  <c r="P178" i="7"/>
  <c r="A173" i="15"/>
  <c r="F173" i="15"/>
  <c r="H178" i="7"/>
  <c r="H173" i="15"/>
  <c r="I178" i="7"/>
  <c r="J173" i="15"/>
  <c r="J178" i="7"/>
  <c r="L173" i="15"/>
  <c r="K178" i="7"/>
  <c r="F178" i="7"/>
  <c r="G178" i="7"/>
  <c r="D179" i="7"/>
  <c r="P179" i="7"/>
  <c r="A174" i="15"/>
  <c r="F174" i="15"/>
  <c r="H179" i="7"/>
  <c r="H174" i="15"/>
  <c r="I179" i="7"/>
  <c r="J174" i="15"/>
  <c r="J179" i="7"/>
  <c r="L174" i="15"/>
  <c r="K179" i="7"/>
  <c r="F179" i="7"/>
  <c r="G179" i="7"/>
  <c r="D180" i="7"/>
  <c r="P180" i="7"/>
  <c r="A175" i="15"/>
  <c r="F175" i="15"/>
  <c r="H180" i="7"/>
  <c r="H175" i="15"/>
  <c r="I180" i="7"/>
  <c r="J175" i="15"/>
  <c r="J180" i="7"/>
  <c r="L175" i="15"/>
  <c r="K180" i="7"/>
  <c r="F180" i="7"/>
  <c r="G180" i="7"/>
  <c r="D181" i="7"/>
  <c r="P181" i="7"/>
  <c r="A176" i="15"/>
  <c r="F176" i="15"/>
  <c r="H181" i="7"/>
  <c r="H176" i="15"/>
  <c r="I181" i="7"/>
  <c r="J176" i="15"/>
  <c r="J181" i="7"/>
  <c r="L176" i="15"/>
  <c r="K181" i="7"/>
  <c r="F181" i="7"/>
  <c r="G181" i="7"/>
  <c r="D182" i="7"/>
  <c r="P182" i="7"/>
  <c r="A177" i="15"/>
  <c r="F177" i="15"/>
  <c r="H182" i="7"/>
  <c r="H177" i="15"/>
  <c r="I182" i="7"/>
  <c r="J177" i="15"/>
  <c r="J182" i="7"/>
  <c r="L177" i="15"/>
  <c r="K182" i="7"/>
  <c r="F182" i="7"/>
  <c r="G182" i="7"/>
  <c r="D183" i="7"/>
  <c r="P183" i="7"/>
  <c r="A178" i="15"/>
  <c r="F178" i="15"/>
  <c r="H183" i="7"/>
  <c r="H178" i="15"/>
  <c r="I183" i="7"/>
  <c r="J178" i="15"/>
  <c r="J183" i="7"/>
  <c r="L178" i="15"/>
  <c r="K183" i="7"/>
  <c r="F183" i="7"/>
  <c r="G183" i="7"/>
  <c r="D184" i="7"/>
  <c r="P184" i="7"/>
  <c r="A179" i="15"/>
  <c r="F179" i="15"/>
  <c r="H184" i="7"/>
  <c r="H179" i="15"/>
  <c r="I184" i="7"/>
  <c r="J179" i="15"/>
  <c r="J184" i="7"/>
  <c r="L179" i="15"/>
  <c r="K184" i="7"/>
  <c r="F184" i="7"/>
  <c r="G184" i="7"/>
  <c r="D185" i="7"/>
  <c r="P185" i="7"/>
  <c r="A180" i="15"/>
  <c r="F180" i="15"/>
  <c r="H185" i="7"/>
  <c r="H180" i="15"/>
  <c r="I185" i="7"/>
  <c r="J180" i="15"/>
  <c r="J185" i="7"/>
  <c r="L180" i="15"/>
  <c r="K185" i="7"/>
  <c r="F185" i="7"/>
  <c r="G185" i="7"/>
  <c r="D186" i="7"/>
  <c r="P186" i="7"/>
  <c r="A181" i="15"/>
  <c r="F181" i="15"/>
  <c r="H186" i="7"/>
  <c r="H181" i="15"/>
  <c r="I186" i="7"/>
  <c r="J181" i="15"/>
  <c r="J186" i="7"/>
  <c r="L181" i="15"/>
  <c r="K186" i="7"/>
  <c r="F186" i="7"/>
  <c r="G186" i="7"/>
  <c r="D187" i="7"/>
  <c r="P187" i="7"/>
  <c r="A182" i="15"/>
  <c r="F182" i="15"/>
  <c r="H187" i="7"/>
  <c r="H182" i="15"/>
  <c r="I187" i="7"/>
  <c r="J182" i="15"/>
  <c r="J187" i="7"/>
  <c r="L182" i="15"/>
  <c r="K187" i="7"/>
  <c r="F187" i="7"/>
  <c r="G187" i="7"/>
  <c r="D188" i="7"/>
  <c r="P188" i="7"/>
  <c r="A183" i="15"/>
  <c r="F183" i="15"/>
  <c r="H188" i="7"/>
  <c r="H183" i="15"/>
  <c r="I188" i="7"/>
  <c r="J183" i="15"/>
  <c r="J188" i="7"/>
  <c r="L183" i="15"/>
  <c r="K188" i="7"/>
  <c r="F188" i="7"/>
  <c r="G188" i="7"/>
  <c r="D189" i="7"/>
  <c r="P189" i="7"/>
  <c r="A184" i="15"/>
  <c r="F184" i="15"/>
  <c r="H189" i="7"/>
  <c r="H184" i="15"/>
  <c r="I189" i="7"/>
  <c r="J184" i="15"/>
  <c r="J189" i="7"/>
  <c r="L184" i="15"/>
  <c r="K189" i="7"/>
  <c r="F189" i="7"/>
  <c r="G189" i="7"/>
  <c r="D190" i="7"/>
  <c r="P190" i="7"/>
  <c r="A185" i="15"/>
  <c r="F185" i="15"/>
  <c r="H190" i="7"/>
  <c r="H185" i="15"/>
  <c r="I190" i="7"/>
  <c r="J185" i="15"/>
  <c r="J190" i="7"/>
  <c r="L185" i="15"/>
  <c r="K190" i="7"/>
  <c r="F190" i="7"/>
  <c r="G190" i="7"/>
  <c r="D191" i="7"/>
  <c r="P191" i="7"/>
  <c r="A186" i="15"/>
  <c r="F186" i="15"/>
  <c r="H191" i="7"/>
  <c r="H186" i="15"/>
  <c r="I191" i="7"/>
  <c r="J186" i="15"/>
  <c r="J191" i="7"/>
  <c r="L186" i="15"/>
  <c r="K191" i="7"/>
  <c r="F191" i="7"/>
  <c r="G191" i="7"/>
  <c r="D192" i="7"/>
  <c r="P192" i="7"/>
  <c r="A187" i="15"/>
  <c r="F187" i="15"/>
  <c r="H192" i="7"/>
  <c r="H187" i="15"/>
  <c r="I192" i="7"/>
  <c r="J187" i="15"/>
  <c r="J192" i="7"/>
  <c r="L187" i="15"/>
  <c r="K192" i="7"/>
  <c r="F192" i="7"/>
  <c r="G192" i="7"/>
  <c r="D193" i="7"/>
  <c r="P193" i="7"/>
  <c r="A188" i="15"/>
  <c r="F188" i="15"/>
  <c r="H193" i="7"/>
  <c r="H188" i="15"/>
  <c r="I193" i="7"/>
  <c r="J188" i="15"/>
  <c r="J193" i="7"/>
  <c r="L188" i="15"/>
  <c r="K193" i="7"/>
  <c r="F193" i="7"/>
  <c r="G193" i="7"/>
  <c r="D194" i="7"/>
  <c r="P194" i="7"/>
  <c r="A189" i="15"/>
  <c r="F189" i="15"/>
  <c r="H194" i="7"/>
  <c r="H189" i="15"/>
  <c r="I194" i="7"/>
  <c r="J189" i="15"/>
  <c r="J194" i="7"/>
  <c r="L189" i="15"/>
  <c r="K194" i="7"/>
  <c r="F194" i="7"/>
  <c r="G194" i="7"/>
  <c r="D195" i="7"/>
  <c r="P195" i="7"/>
  <c r="A190" i="15"/>
  <c r="F190" i="15"/>
  <c r="H195" i="7"/>
  <c r="H190" i="15"/>
  <c r="I195" i="7"/>
  <c r="J190" i="15"/>
  <c r="J195" i="7"/>
  <c r="L190" i="15"/>
  <c r="K195" i="7"/>
  <c r="F195" i="7"/>
  <c r="G195" i="7"/>
  <c r="D196" i="7"/>
  <c r="P196" i="7"/>
  <c r="A191" i="15"/>
  <c r="F191" i="15"/>
  <c r="H196" i="7"/>
  <c r="H191" i="15"/>
  <c r="I196" i="7"/>
  <c r="J191" i="15"/>
  <c r="J196" i="7"/>
  <c r="L191" i="15"/>
  <c r="K196" i="7"/>
  <c r="F196" i="7"/>
  <c r="G196" i="7"/>
  <c r="D197" i="7"/>
  <c r="P197" i="7"/>
  <c r="A192" i="15"/>
  <c r="F192" i="15"/>
  <c r="H197" i="7"/>
  <c r="H192" i="15"/>
  <c r="I197" i="7"/>
  <c r="J192" i="15"/>
  <c r="J197" i="7"/>
  <c r="L192" i="15"/>
  <c r="K197" i="7"/>
  <c r="F197" i="7"/>
  <c r="G197" i="7"/>
  <c r="D198" i="7"/>
  <c r="P198" i="7"/>
  <c r="A193" i="15"/>
  <c r="F193" i="15"/>
  <c r="H198" i="7"/>
  <c r="H193" i="15"/>
  <c r="I198" i="7"/>
  <c r="J193" i="15"/>
  <c r="J198" i="7"/>
  <c r="L193" i="15"/>
  <c r="K198" i="7"/>
  <c r="F198" i="7"/>
  <c r="G198" i="7"/>
  <c r="D199" i="7"/>
  <c r="P199" i="7"/>
  <c r="A194" i="15"/>
  <c r="F194" i="15"/>
  <c r="H199" i="7"/>
  <c r="H194" i="15"/>
  <c r="I199" i="7"/>
  <c r="J194" i="15"/>
  <c r="J199" i="7"/>
  <c r="L194" i="15"/>
  <c r="K199" i="7"/>
  <c r="F199" i="7"/>
  <c r="G199" i="7"/>
  <c r="D200" i="7"/>
  <c r="P200" i="7"/>
  <c r="A195" i="15"/>
  <c r="F195" i="15"/>
  <c r="H200" i="7"/>
  <c r="H195" i="15"/>
  <c r="I200" i="7"/>
  <c r="J195" i="15"/>
  <c r="J200" i="7"/>
  <c r="L195" i="15"/>
  <c r="K200" i="7"/>
  <c r="F200" i="7"/>
  <c r="G200" i="7"/>
  <c r="D201" i="7"/>
  <c r="P201" i="7"/>
  <c r="A196" i="15"/>
  <c r="F196" i="15"/>
  <c r="H201" i="7"/>
  <c r="H196" i="15"/>
  <c r="I201" i="7"/>
  <c r="J196" i="15"/>
  <c r="J201" i="7"/>
  <c r="L196" i="15"/>
  <c r="K201" i="7"/>
  <c r="F201" i="7"/>
  <c r="G201" i="7"/>
  <c r="D202" i="7"/>
  <c r="P202" i="7"/>
  <c r="A197" i="15"/>
  <c r="F197" i="15"/>
  <c r="H202" i="7"/>
  <c r="H197" i="15"/>
  <c r="I202" i="7"/>
  <c r="J197" i="15"/>
  <c r="J202" i="7"/>
  <c r="L197" i="15"/>
  <c r="K202" i="7"/>
  <c r="F202" i="7"/>
  <c r="G202" i="7"/>
  <c r="D203" i="7"/>
  <c r="P203" i="7"/>
  <c r="A198" i="15"/>
  <c r="F198" i="15"/>
  <c r="H203" i="7"/>
  <c r="H198" i="15"/>
  <c r="I203" i="7"/>
  <c r="J198" i="15"/>
  <c r="J203" i="7"/>
  <c r="L198" i="15"/>
  <c r="K203" i="7"/>
  <c r="F203" i="7"/>
  <c r="G203" i="7"/>
  <c r="D204" i="7"/>
  <c r="P204" i="7"/>
  <c r="A199" i="15"/>
  <c r="F199" i="15"/>
  <c r="H204" i="7"/>
  <c r="H199" i="15"/>
  <c r="I204" i="7"/>
  <c r="J199" i="15"/>
  <c r="J204" i="7"/>
  <c r="L199" i="15"/>
  <c r="K204" i="7"/>
  <c r="F204" i="7"/>
  <c r="G204" i="7"/>
  <c r="D205" i="7"/>
  <c r="P205" i="7"/>
  <c r="H205" i="7"/>
  <c r="I205" i="7"/>
  <c r="J205" i="7"/>
  <c r="K205" i="7"/>
  <c r="F205" i="7"/>
  <c r="G205" i="7"/>
  <c r="D206" i="7"/>
  <c r="P206" i="7"/>
  <c r="A200" i="15"/>
  <c r="A201" i="15"/>
  <c r="F201" i="15"/>
  <c r="H206" i="7"/>
  <c r="H201" i="15"/>
  <c r="I206" i="7"/>
  <c r="J201" i="15"/>
  <c r="J206" i="7"/>
  <c r="L201" i="15"/>
  <c r="K206" i="7"/>
  <c r="F206" i="7"/>
  <c r="G206" i="7"/>
  <c r="D207" i="7"/>
  <c r="P207" i="7"/>
  <c r="A202" i="15"/>
  <c r="F202" i="15"/>
  <c r="H207" i="7"/>
  <c r="H202" i="15"/>
  <c r="I207" i="7"/>
  <c r="J202" i="15"/>
  <c r="J207" i="7"/>
  <c r="L202" i="15"/>
  <c r="K207" i="7"/>
  <c r="F207" i="7"/>
  <c r="G207" i="7"/>
  <c r="D208" i="7"/>
  <c r="P208" i="7"/>
  <c r="A203" i="15"/>
  <c r="F203" i="15"/>
  <c r="H208" i="7"/>
  <c r="H203" i="15"/>
  <c r="I208" i="7"/>
  <c r="J203" i="15"/>
  <c r="J208" i="7"/>
  <c r="L203" i="15"/>
  <c r="K208" i="7"/>
  <c r="F208" i="7"/>
  <c r="G208" i="7"/>
  <c r="D209" i="7"/>
  <c r="P209" i="7"/>
  <c r="A204" i="15"/>
  <c r="F204" i="15"/>
  <c r="H209" i="7"/>
  <c r="H204" i="15"/>
  <c r="I209" i="7"/>
  <c r="J204" i="15"/>
  <c r="J209" i="7"/>
  <c r="L204" i="15"/>
  <c r="K209" i="7"/>
  <c r="F209" i="7"/>
  <c r="G209" i="7"/>
  <c r="D210" i="7"/>
  <c r="P210" i="7"/>
  <c r="A205" i="15"/>
  <c r="F205" i="15"/>
  <c r="H210" i="7"/>
  <c r="H205" i="15"/>
  <c r="I210" i="7"/>
  <c r="J205" i="15"/>
  <c r="J210" i="7"/>
  <c r="L205" i="15"/>
  <c r="K210" i="7"/>
  <c r="F210" i="7"/>
  <c r="G210" i="7"/>
  <c r="D211" i="7"/>
  <c r="P211" i="7"/>
  <c r="A206" i="15"/>
  <c r="F206" i="15"/>
  <c r="H211" i="7"/>
  <c r="H206" i="15"/>
  <c r="I211" i="7"/>
  <c r="J206" i="15"/>
  <c r="J211" i="7"/>
  <c r="L206" i="15"/>
  <c r="K211" i="7"/>
  <c r="F211" i="7"/>
  <c r="G211" i="7"/>
  <c r="D212" i="7"/>
  <c r="P212" i="7"/>
  <c r="A207" i="15"/>
  <c r="F207" i="15"/>
  <c r="H212" i="7"/>
  <c r="H207" i="15"/>
  <c r="I212" i="7"/>
  <c r="J207" i="15"/>
  <c r="J212" i="7"/>
  <c r="L207" i="15"/>
  <c r="K212" i="7"/>
  <c r="F212" i="7"/>
  <c r="G212" i="7"/>
  <c r="D213" i="7"/>
  <c r="P213" i="7"/>
  <c r="A208" i="15"/>
  <c r="F208" i="15"/>
  <c r="H213" i="7"/>
  <c r="H208" i="15"/>
  <c r="I213" i="7"/>
  <c r="J208" i="15"/>
  <c r="J213" i="7"/>
  <c r="L208" i="15"/>
  <c r="K213" i="7"/>
  <c r="F213" i="7"/>
  <c r="G213" i="7"/>
  <c r="D214" i="7"/>
  <c r="P214" i="7"/>
  <c r="A209" i="15"/>
  <c r="F209" i="15"/>
  <c r="H214" i="7"/>
  <c r="H209" i="15"/>
  <c r="I214" i="7"/>
  <c r="J209" i="15"/>
  <c r="J214" i="7"/>
  <c r="L209" i="15"/>
  <c r="K214" i="7"/>
  <c r="F214" i="7"/>
  <c r="G214" i="7"/>
  <c r="D215" i="7"/>
  <c r="P215" i="7"/>
  <c r="A210" i="15"/>
  <c r="F210" i="15"/>
  <c r="H215" i="7"/>
  <c r="H210" i="15"/>
  <c r="I215" i="7"/>
  <c r="J210" i="15"/>
  <c r="J215" i="7"/>
  <c r="L210" i="15"/>
  <c r="K215" i="7"/>
  <c r="F215" i="7"/>
  <c r="G215" i="7"/>
  <c r="D216" i="7"/>
  <c r="P216" i="7"/>
  <c r="A211" i="15"/>
  <c r="F211" i="15"/>
  <c r="H216" i="7"/>
  <c r="H211" i="15"/>
  <c r="I216" i="7"/>
  <c r="J211" i="15"/>
  <c r="J216" i="7"/>
  <c r="L211" i="15"/>
  <c r="K216" i="7"/>
  <c r="F216" i="7"/>
  <c r="G216" i="7"/>
  <c r="D217" i="7"/>
  <c r="P217" i="7"/>
  <c r="A212" i="15"/>
  <c r="F212" i="15"/>
  <c r="H217" i="7"/>
  <c r="H212" i="15"/>
  <c r="I217" i="7"/>
  <c r="J212" i="15"/>
  <c r="J217" i="7"/>
  <c r="L212" i="15"/>
  <c r="K217" i="7"/>
  <c r="F217" i="7"/>
  <c r="G217" i="7"/>
  <c r="D218" i="7"/>
  <c r="P218" i="7"/>
  <c r="A213" i="15"/>
  <c r="F213" i="15"/>
  <c r="H218" i="7"/>
  <c r="H213" i="15"/>
  <c r="I218" i="7"/>
  <c r="J213" i="15"/>
  <c r="J218" i="7"/>
  <c r="L213" i="15"/>
  <c r="K218" i="7"/>
  <c r="F218" i="7"/>
  <c r="G218" i="7"/>
  <c r="D219" i="7"/>
  <c r="P219" i="7"/>
  <c r="A214" i="15"/>
  <c r="F214" i="15"/>
  <c r="H219" i="7"/>
  <c r="H214" i="15"/>
  <c r="I219" i="7"/>
  <c r="J214" i="15"/>
  <c r="J219" i="7"/>
  <c r="L214" i="15"/>
  <c r="K219" i="7"/>
  <c r="F219" i="7"/>
  <c r="G219" i="7"/>
  <c r="D220" i="7"/>
  <c r="P220" i="7"/>
  <c r="A215" i="15"/>
  <c r="F215" i="15"/>
  <c r="H220" i="7"/>
  <c r="H215" i="15"/>
  <c r="I220" i="7"/>
  <c r="J215" i="15"/>
  <c r="J220" i="7"/>
  <c r="L215" i="15"/>
  <c r="K220" i="7"/>
  <c r="F220" i="7"/>
  <c r="G220" i="7"/>
  <c r="D221" i="7"/>
  <c r="P221" i="7"/>
  <c r="A216" i="15"/>
  <c r="F216" i="15"/>
  <c r="H221" i="7"/>
  <c r="H216" i="15"/>
  <c r="I221" i="7"/>
  <c r="J216" i="15"/>
  <c r="J221" i="7"/>
  <c r="L216" i="15"/>
  <c r="K221" i="7"/>
  <c r="F221" i="7"/>
  <c r="G221" i="7"/>
  <c r="D222" i="7"/>
  <c r="P222" i="7"/>
  <c r="A217" i="15"/>
  <c r="F217" i="15"/>
  <c r="H222" i="7"/>
  <c r="H217" i="15"/>
  <c r="I222" i="7"/>
  <c r="J217" i="15"/>
  <c r="J222" i="7"/>
  <c r="L217" i="15"/>
  <c r="K222" i="7"/>
  <c r="F222" i="7"/>
  <c r="G222" i="7"/>
  <c r="D223" i="7"/>
  <c r="P223" i="7"/>
  <c r="A218" i="15"/>
  <c r="F218" i="15"/>
  <c r="H223" i="7"/>
  <c r="H218" i="15"/>
  <c r="I223" i="7"/>
  <c r="J218" i="15"/>
  <c r="J223" i="7"/>
  <c r="L218" i="15"/>
  <c r="K223" i="7"/>
  <c r="F223" i="7"/>
  <c r="G223" i="7"/>
  <c r="D224" i="7"/>
  <c r="P224" i="7"/>
  <c r="A219" i="15"/>
  <c r="F219" i="15"/>
  <c r="H224" i="7"/>
  <c r="H219" i="15"/>
  <c r="I224" i="7"/>
  <c r="J219" i="15"/>
  <c r="J224" i="7"/>
  <c r="L219" i="15"/>
  <c r="K224" i="7"/>
  <c r="F224" i="7"/>
  <c r="G224" i="7"/>
  <c r="D225" i="7"/>
  <c r="P225" i="7"/>
  <c r="A220" i="15"/>
  <c r="F220" i="15"/>
  <c r="H225" i="7"/>
  <c r="H220" i="15"/>
  <c r="I225" i="7"/>
  <c r="J220" i="15"/>
  <c r="J225" i="7"/>
  <c r="L220" i="15"/>
  <c r="K225" i="7"/>
  <c r="F225" i="7"/>
  <c r="G225" i="7"/>
  <c r="D226" i="7"/>
  <c r="P226" i="7"/>
  <c r="A221" i="15"/>
  <c r="F221" i="15"/>
  <c r="H226" i="7"/>
  <c r="H221" i="15"/>
  <c r="I226" i="7"/>
  <c r="J221" i="15"/>
  <c r="J226" i="7"/>
  <c r="L221" i="15"/>
  <c r="K226" i="7"/>
  <c r="F226" i="7"/>
  <c r="G226" i="7"/>
  <c r="D227" i="7"/>
  <c r="P227" i="7"/>
  <c r="A222" i="15"/>
  <c r="F222" i="15"/>
  <c r="H227" i="7"/>
  <c r="H222" i="15"/>
  <c r="I227" i="7"/>
  <c r="J222" i="15"/>
  <c r="J227" i="7"/>
  <c r="L222" i="15"/>
  <c r="K227" i="7"/>
  <c r="F227" i="7"/>
  <c r="G227" i="7"/>
  <c r="D228" i="7"/>
  <c r="P228" i="7"/>
  <c r="A223" i="15"/>
  <c r="F223" i="15"/>
  <c r="H228" i="7"/>
  <c r="H223" i="15"/>
  <c r="I228" i="7"/>
  <c r="J223" i="15"/>
  <c r="J228" i="7"/>
  <c r="L223" i="15"/>
  <c r="K228" i="7"/>
  <c r="F228" i="7"/>
  <c r="G228" i="7"/>
  <c r="D229" i="7"/>
  <c r="P229" i="7"/>
  <c r="A224" i="15"/>
  <c r="F224" i="15"/>
  <c r="H229" i="7"/>
  <c r="H224" i="15"/>
  <c r="I229" i="7"/>
  <c r="J224" i="15"/>
  <c r="J229" i="7"/>
  <c r="L224" i="15"/>
  <c r="K229" i="7"/>
  <c r="F229" i="7"/>
  <c r="G229" i="7"/>
  <c r="D230" i="7"/>
  <c r="P230" i="7"/>
  <c r="A225" i="15"/>
  <c r="F225" i="15"/>
  <c r="H230" i="7"/>
  <c r="H225" i="15"/>
  <c r="I230" i="7"/>
  <c r="J225" i="15"/>
  <c r="J230" i="7"/>
  <c r="L225" i="15"/>
  <c r="K230" i="7"/>
  <c r="F230" i="7"/>
  <c r="G230" i="7"/>
  <c r="D231" i="7"/>
  <c r="P231" i="7"/>
  <c r="A226" i="15"/>
  <c r="F226" i="15"/>
  <c r="H231" i="7"/>
  <c r="H226" i="15"/>
  <c r="I231" i="7"/>
  <c r="J226" i="15"/>
  <c r="J231" i="7"/>
  <c r="L226" i="15"/>
  <c r="K231" i="7"/>
  <c r="F231" i="7"/>
  <c r="G231" i="7"/>
  <c r="D232" i="7"/>
  <c r="P232" i="7"/>
  <c r="A227" i="15"/>
  <c r="F227" i="15"/>
  <c r="H232" i="7"/>
  <c r="H227" i="15"/>
  <c r="I232" i="7"/>
  <c r="J227" i="15"/>
  <c r="J232" i="7"/>
  <c r="L227" i="15"/>
  <c r="K232" i="7"/>
  <c r="F232" i="7"/>
  <c r="G232" i="7"/>
  <c r="D233" i="7"/>
  <c r="P233" i="7"/>
  <c r="A228" i="15"/>
  <c r="F228" i="15"/>
  <c r="H233" i="7"/>
  <c r="H228" i="15"/>
  <c r="I233" i="7"/>
  <c r="J228" i="15"/>
  <c r="J233" i="7"/>
  <c r="L228" i="15"/>
  <c r="K233" i="7"/>
  <c r="F233" i="7"/>
  <c r="G233" i="7"/>
  <c r="D234" i="7"/>
  <c r="P234" i="7"/>
  <c r="A229" i="15"/>
  <c r="F229" i="15"/>
  <c r="H234" i="7"/>
  <c r="H229" i="15"/>
  <c r="I234" i="7"/>
  <c r="J229" i="15"/>
  <c r="J234" i="7"/>
  <c r="L229" i="15"/>
  <c r="K234" i="7"/>
  <c r="F234" i="7"/>
  <c r="G234" i="7"/>
  <c r="D235" i="7"/>
  <c r="P235" i="7"/>
  <c r="A230" i="15"/>
  <c r="F230" i="15"/>
  <c r="H235" i="7"/>
  <c r="H230" i="15"/>
  <c r="I235" i="7"/>
  <c r="J230" i="15"/>
  <c r="J235" i="7"/>
  <c r="L230" i="15"/>
  <c r="K235" i="7"/>
  <c r="F235" i="7"/>
  <c r="G235" i="7"/>
  <c r="D236" i="7"/>
  <c r="P236" i="7"/>
  <c r="A231" i="15"/>
  <c r="F231" i="15"/>
  <c r="H236" i="7"/>
  <c r="H231" i="15"/>
  <c r="I236" i="7"/>
  <c r="J231" i="15"/>
  <c r="J236" i="7"/>
  <c r="L231" i="15"/>
  <c r="K236" i="7"/>
  <c r="F236" i="7"/>
  <c r="G236" i="7"/>
  <c r="D237" i="7"/>
  <c r="P237" i="7"/>
  <c r="A232" i="15"/>
  <c r="F232" i="15"/>
  <c r="H237" i="7"/>
  <c r="H232" i="15"/>
  <c r="I237" i="7"/>
  <c r="J232" i="15"/>
  <c r="J237" i="7"/>
  <c r="L232" i="15"/>
  <c r="K237" i="7"/>
  <c r="F237" i="7"/>
  <c r="G237" i="7"/>
  <c r="D238" i="7"/>
  <c r="P238" i="7"/>
  <c r="A233" i="15"/>
  <c r="F233" i="15"/>
  <c r="H238" i="7"/>
  <c r="H233" i="15"/>
  <c r="I238" i="7"/>
  <c r="J233" i="15"/>
  <c r="J238" i="7"/>
  <c r="L233" i="15"/>
  <c r="K238" i="7"/>
  <c r="F238" i="7"/>
  <c r="G238" i="7"/>
  <c r="D239" i="7"/>
  <c r="P239" i="7"/>
  <c r="A234" i="15"/>
  <c r="F234" i="15"/>
  <c r="H239" i="7"/>
  <c r="H234" i="15"/>
  <c r="I239" i="7"/>
  <c r="J234" i="15"/>
  <c r="J239" i="7"/>
  <c r="L234" i="15"/>
  <c r="K239" i="7"/>
  <c r="F239" i="7"/>
  <c r="G239" i="7"/>
  <c r="D240" i="7"/>
  <c r="P240" i="7"/>
  <c r="A235" i="15"/>
  <c r="F235" i="15"/>
  <c r="H240" i="7"/>
  <c r="H235" i="15"/>
  <c r="I240" i="7"/>
  <c r="J235" i="15"/>
  <c r="J240" i="7"/>
  <c r="L235" i="15"/>
  <c r="K240" i="7"/>
  <c r="F240" i="7"/>
  <c r="G240" i="7"/>
  <c r="D241" i="7"/>
  <c r="P241" i="7"/>
  <c r="A236" i="15"/>
  <c r="F236" i="15"/>
  <c r="H241" i="7"/>
  <c r="H236" i="15"/>
  <c r="I241" i="7"/>
  <c r="J236" i="15"/>
  <c r="J241" i="7"/>
  <c r="L236" i="15"/>
  <c r="K241" i="7"/>
  <c r="F241" i="7"/>
  <c r="G241" i="7"/>
  <c r="D242" i="7"/>
  <c r="P242" i="7"/>
  <c r="A237" i="15"/>
  <c r="F237" i="15"/>
  <c r="H242" i="7"/>
  <c r="H237" i="15"/>
  <c r="I242" i="7"/>
  <c r="J237" i="15"/>
  <c r="J242" i="7"/>
  <c r="L237" i="15"/>
  <c r="K242" i="7"/>
  <c r="F242" i="7"/>
  <c r="G242" i="7"/>
  <c r="D243" i="7"/>
  <c r="P243" i="7"/>
  <c r="A238" i="15"/>
  <c r="F238" i="15"/>
  <c r="H243" i="7"/>
  <c r="H238" i="15"/>
  <c r="I243" i="7"/>
  <c r="J238" i="15"/>
  <c r="J243" i="7"/>
  <c r="L238" i="15"/>
  <c r="K243" i="7"/>
  <c r="F243" i="7"/>
  <c r="G243" i="7"/>
  <c r="D244" i="7"/>
  <c r="P244" i="7"/>
  <c r="A239" i="15"/>
  <c r="F239" i="15"/>
  <c r="H244" i="7"/>
  <c r="H239" i="15"/>
  <c r="I244" i="7"/>
  <c r="J239" i="15"/>
  <c r="J244" i="7"/>
  <c r="L239" i="15"/>
  <c r="K244" i="7"/>
  <c r="F244" i="7"/>
  <c r="G244" i="7"/>
  <c r="D245" i="7"/>
  <c r="P245" i="7"/>
  <c r="A240" i="15"/>
  <c r="F240" i="15"/>
  <c r="H245" i="7"/>
  <c r="H240" i="15"/>
  <c r="I245" i="7"/>
  <c r="J240" i="15"/>
  <c r="J245" i="7"/>
  <c r="L240" i="15"/>
  <c r="K245" i="7"/>
  <c r="F245" i="7"/>
  <c r="G245" i="7"/>
  <c r="D246" i="7"/>
  <c r="P246" i="7"/>
  <c r="A241" i="15"/>
  <c r="F241" i="15"/>
  <c r="H246" i="7"/>
  <c r="H241" i="15"/>
  <c r="I246" i="7"/>
  <c r="J241" i="15"/>
  <c r="J246" i="7"/>
  <c r="L241" i="15"/>
  <c r="K246" i="7"/>
  <c r="F246" i="7"/>
  <c r="G246" i="7"/>
  <c r="D247" i="7"/>
  <c r="P247" i="7"/>
  <c r="A242" i="15"/>
  <c r="F242" i="15"/>
  <c r="H247" i="7"/>
  <c r="H242" i="15"/>
  <c r="I247" i="7"/>
  <c r="J242" i="15"/>
  <c r="J247" i="7"/>
  <c r="L242" i="15"/>
  <c r="K247" i="7"/>
  <c r="F247" i="7"/>
  <c r="G247" i="7"/>
  <c r="D248" i="7"/>
  <c r="P248" i="7"/>
  <c r="A243" i="15"/>
  <c r="F243" i="15"/>
  <c r="H248" i="7"/>
  <c r="H243" i="15"/>
  <c r="I248" i="7"/>
  <c r="J243" i="15"/>
  <c r="J248" i="7"/>
  <c r="L243" i="15"/>
  <c r="K248" i="7"/>
  <c r="F248" i="7"/>
  <c r="G248" i="7"/>
  <c r="D249" i="7"/>
  <c r="P249" i="7"/>
  <c r="A244" i="15"/>
  <c r="F244" i="15"/>
  <c r="H249" i="7"/>
  <c r="H244" i="15"/>
  <c r="I249" i="7"/>
  <c r="J244" i="15"/>
  <c r="J249" i="7"/>
  <c r="L244" i="15"/>
  <c r="K249" i="7"/>
  <c r="F249" i="7"/>
  <c r="G249" i="7"/>
  <c r="D250" i="7"/>
  <c r="P250" i="7"/>
  <c r="A245" i="15"/>
  <c r="F245" i="15"/>
  <c r="H250" i="7"/>
  <c r="H245" i="15"/>
  <c r="I250" i="7"/>
  <c r="J245" i="15"/>
  <c r="J250" i="7"/>
  <c r="L245" i="15"/>
  <c r="K250" i="7"/>
  <c r="F250" i="7"/>
  <c r="G250" i="7"/>
  <c r="D251" i="7"/>
  <c r="P251" i="7"/>
  <c r="A246" i="15"/>
  <c r="F246" i="15"/>
  <c r="H251" i="7"/>
  <c r="H246" i="15"/>
  <c r="I251" i="7"/>
  <c r="J246" i="15"/>
  <c r="J251" i="7"/>
  <c r="L246" i="15"/>
  <c r="K251" i="7"/>
  <c r="F251" i="7"/>
  <c r="G251" i="7"/>
  <c r="D252" i="7"/>
  <c r="P252" i="7"/>
  <c r="A247" i="15"/>
  <c r="F247" i="15"/>
  <c r="H252" i="7"/>
  <c r="H247" i="15"/>
  <c r="I252" i="7"/>
  <c r="J247" i="15"/>
  <c r="J252" i="7"/>
  <c r="L247" i="15"/>
  <c r="K252" i="7"/>
  <c r="F252" i="7"/>
  <c r="G252" i="7"/>
  <c r="D253" i="7"/>
  <c r="P253" i="7"/>
  <c r="A248" i="15"/>
  <c r="F248" i="15"/>
  <c r="H253" i="7"/>
  <c r="H248" i="15"/>
  <c r="I253" i="7"/>
  <c r="J248" i="15"/>
  <c r="J253" i="7"/>
  <c r="L248" i="15"/>
  <c r="K253" i="7"/>
  <c r="F253" i="7"/>
  <c r="G253" i="7"/>
  <c r="D254" i="7"/>
  <c r="P254" i="7"/>
  <c r="A249" i="15"/>
  <c r="F249" i="15"/>
  <c r="H254" i="7"/>
  <c r="H249" i="15"/>
  <c r="I254" i="7"/>
  <c r="J249" i="15"/>
  <c r="J254" i="7"/>
  <c r="L249" i="15"/>
  <c r="K254" i="7"/>
  <c r="F254" i="7"/>
  <c r="G254" i="7"/>
  <c r="D255" i="7"/>
  <c r="P255" i="7"/>
  <c r="A250" i="15"/>
  <c r="F250" i="15"/>
  <c r="H255" i="7"/>
  <c r="H250" i="15"/>
  <c r="I255" i="7"/>
  <c r="J250" i="15"/>
  <c r="J255" i="7"/>
  <c r="L250" i="15"/>
  <c r="K255" i="7"/>
  <c r="F255" i="7"/>
  <c r="G255" i="7"/>
  <c r="D256" i="7"/>
  <c r="P256" i="7"/>
  <c r="A251" i="15"/>
  <c r="F251" i="15"/>
  <c r="H256" i="7"/>
  <c r="H251" i="15"/>
  <c r="I256" i="7"/>
  <c r="J251" i="15"/>
  <c r="J256" i="7"/>
  <c r="L251" i="15"/>
  <c r="K256" i="7"/>
  <c r="F256" i="7"/>
  <c r="G256" i="7"/>
  <c r="D257" i="7"/>
  <c r="P257" i="7"/>
  <c r="A252" i="15"/>
  <c r="F252" i="15"/>
  <c r="H257" i="7"/>
  <c r="H252" i="15"/>
  <c r="I257" i="7"/>
  <c r="J252" i="15"/>
  <c r="J257" i="7"/>
  <c r="L252" i="15"/>
  <c r="K257" i="7"/>
  <c r="F257" i="7"/>
  <c r="G257" i="7"/>
  <c r="D258" i="7"/>
  <c r="P258" i="7"/>
  <c r="A253" i="15"/>
  <c r="F253" i="15"/>
  <c r="H258" i="7"/>
  <c r="H253" i="15"/>
  <c r="I258" i="7"/>
  <c r="J253" i="15"/>
  <c r="J258" i="7"/>
  <c r="L253" i="15"/>
  <c r="K258" i="7"/>
  <c r="F258" i="7"/>
  <c r="G258" i="7"/>
  <c r="D259" i="7"/>
  <c r="P259" i="7"/>
  <c r="A254" i="15"/>
  <c r="F254" i="15"/>
  <c r="H259" i="7"/>
  <c r="H254" i="15"/>
  <c r="I259" i="7"/>
  <c r="J254" i="15"/>
  <c r="J259" i="7"/>
  <c r="L254" i="15"/>
  <c r="K259" i="7"/>
  <c r="F259" i="7"/>
  <c r="G259" i="7"/>
  <c r="D260" i="7"/>
  <c r="P260" i="7"/>
  <c r="A255" i="15"/>
  <c r="F255" i="15"/>
  <c r="H260" i="7"/>
  <c r="H255" i="15"/>
  <c r="I260" i="7"/>
  <c r="J255" i="15"/>
  <c r="J260" i="7"/>
  <c r="L255" i="15"/>
  <c r="K260" i="7"/>
  <c r="F260" i="7"/>
  <c r="G260" i="7"/>
  <c r="D261" i="7"/>
  <c r="P261" i="7"/>
  <c r="A256" i="15"/>
  <c r="F256" i="15"/>
  <c r="H261" i="7"/>
  <c r="H256" i="15"/>
  <c r="I261" i="7"/>
  <c r="J256" i="15"/>
  <c r="J261" i="7"/>
  <c r="L256" i="15"/>
  <c r="K261" i="7"/>
  <c r="F261" i="7"/>
  <c r="G261" i="7"/>
  <c r="D262" i="7"/>
  <c r="P262" i="7"/>
  <c r="A257" i="15"/>
  <c r="F257" i="15"/>
  <c r="H262" i="7"/>
  <c r="H257" i="15"/>
  <c r="I262" i="7"/>
  <c r="J257" i="15"/>
  <c r="J262" i="7"/>
  <c r="L257" i="15"/>
  <c r="K262" i="7"/>
  <c r="F262" i="7"/>
  <c r="G262" i="7"/>
  <c r="D263" i="7"/>
  <c r="P263" i="7"/>
  <c r="A258" i="15"/>
  <c r="F258" i="15"/>
  <c r="H263" i="7"/>
  <c r="H258" i="15"/>
  <c r="I263" i="7"/>
  <c r="J258" i="15"/>
  <c r="J263" i="7"/>
  <c r="L258" i="15"/>
  <c r="K263" i="7"/>
  <c r="F263" i="7"/>
  <c r="G263" i="7"/>
  <c r="D264" i="7"/>
  <c r="P264" i="7"/>
  <c r="A259" i="15"/>
  <c r="F259" i="15"/>
  <c r="H264" i="7"/>
  <c r="H259" i="15"/>
  <c r="I264" i="7"/>
  <c r="J259" i="15"/>
  <c r="J264" i="7"/>
  <c r="L259" i="15"/>
  <c r="K264" i="7"/>
  <c r="F264" i="7"/>
  <c r="G264" i="7"/>
  <c r="D265" i="7"/>
  <c r="P265" i="7"/>
  <c r="A260" i="15"/>
  <c r="F260" i="15"/>
  <c r="H265" i="7"/>
  <c r="H260" i="15"/>
  <c r="I265" i="7"/>
  <c r="J260" i="15"/>
  <c r="J265" i="7"/>
  <c r="L260" i="15"/>
  <c r="K265" i="7"/>
  <c r="F265" i="7"/>
  <c r="G265" i="7"/>
  <c r="D266" i="7"/>
  <c r="P266" i="7"/>
  <c r="A261" i="15"/>
  <c r="F261" i="15"/>
  <c r="H266" i="7"/>
  <c r="H261" i="15"/>
  <c r="I266" i="7"/>
  <c r="J261" i="15"/>
  <c r="J266" i="7"/>
  <c r="L261" i="15"/>
  <c r="K266" i="7"/>
  <c r="F266" i="7"/>
  <c r="G266" i="7"/>
  <c r="D267" i="7"/>
  <c r="P267" i="7"/>
  <c r="A262" i="15"/>
  <c r="F262" i="15"/>
  <c r="H267" i="7"/>
  <c r="H262" i="15"/>
  <c r="I267" i="7"/>
  <c r="J262" i="15"/>
  <c r="J267" i="7"/>
  <c r="L262" i="15"/>
  <c r="K267" i="7"/>
  <c r="F267" i="7"/>
  <c r="G267" i="7"/>
  <c r="D268" i="7"/>
  <c r="P268" i="7"/>
  <c r="A263" i="15"/>
  <c r="F263" i="15"/>
  <c r="H268" i="7"/>
  <c r="H263" i="15"/>
  <c r="I268" i="7"/>
  <c r="J263" i="15"/>
  <c r="J268" i="7"/>
  <c r="L263" i="15"/>
  <c r="K268" i="7"/>
  <c r="F268" i="7"/>
  <c r="G268" i="7"/>
  <c r="D269" i="7"/>
  <c r="P269" i="7"/>
  <c r="A264" i="15"/>
  <c r="F264" i="15"/>
  <c r="H269" i="7"/>
  <c r="H264" i="15"/>
  <c r="I269" i="7"/>
  <c r="J264" i="15"/>
  <c r="J269" i="7"/>
  <c r="L264" i="15"/>
  <c r="K269" i="7"/>
  <c r="F269" i="7"/>
  <c r="G269" i="7"/>
  <c r="D270" i="7"/>
  <c r="P270" i="7"/>
  <c r="A265" i="15"/>
  <c r="F265" i="15"/>
  <c r="H270" i="7"/>
  <c r="H265" i="15"/>
  <c r="I270" i="7"/>
  <c r="J265" i="15"/>
  <c r="J270" i="7"/>
  <c r="L265" i="15"/>
  <c r="K270" i="7"/>
  <c r="F270" i="7"/>
  <c r="G270" i="7"/>
  <c r="D271" i="7"/>
  <c r="P271" i="7"/>
  <c r="A266" i="15"/>
  <c r="F266" i="15"/>
  <c r="H271" i="7"/>
  <c r="H266" i="15"/>
  <c r="I271" i="7"/>
  <c r="J266" i="15"/>
  <c r="J271" i="7"/>
  <c r="L266" i="15"/>
  <c r="K271" i="7"/>
  <c r="F271" i="7"/>
  <c r="G271" i="7"/>
  <c r="D272" i="7"/>
  <c r="P272" i="7"/>
  <c r="A267" i="15"/>
  <c r="F267" i="15"/>
  <c r="H272" i="7"/>
  <c r="H267" i="15"/>
  <c r="I272" i="7"/>
  <c r="J267" i="15"/>
  <c r="J272" i="7"/>
  <c r="L267" i="15"/>
  <c r="K272" i="7"/>
  <c r="F272" i="7"/>
  <c r="G272" i="7"/>
  <c r="D273" i="7"/>
  <c r="P273" i="7"/>
  <c r="A268" i="15"/>
  <c r="F268" i="15"/>
  <c r="H273" i="7"/>
  <c r="H268" i="15"/>
  <c r="I273" i="7"/>
  <c r="J268" i="15"/>
  <c r="J273" i="7"/>
  <c r="L268" i="15"/>
  <c r="K273" i="7"/>
  <c r="F273" i="7"/>
  <c r="G273" i="7"/>
  <c r="D274" i="7"/>
  <c r="P274" i="7"/>
  <c r="A269" i="15"/>
  <c r="F269" i="15"/>
  <c r="H274" i="7"/>
  <c r="H269" i="15"/>
  <c r="I274" i="7"/>
  <c r="J269" i="15"/>
  <c r="J274" i="7"/>
  <c r="L269" i="15"/>
  <c r="K274" i="7"/>
  <c r="F274" i="7"/>
  <c r="G274" i="7"/>
  <c r="D275" i="7"/>
  <c r="P275" i="7"/>
  <c r="A270" i="15"/>
  <c r="F270" i="15"/>
  <c r="H275" i="7"/>
  <c r="H270" i="15"/>
  <c r="I275" i="7"/>
  <c r="J270" i="15"/>
  <c r="J275" i="7"/>
  <c r="L270" i="15"/>
  <c r="K275" i="7"/>
  <c r="F275" i="7"/>
  <c r="G275" i="7"/>
  <c r="D276" i="7"/>
  <c r="P276" i="7"/>
  <c r="A271" i="15"/>
  <c r="F271" i="15"/>
  <c r="H276" i="7"/>
  <c r="H271" i="15"/>
  <c r="I276" i="7"/>
  <c r="J271" i="15"/>
  <c r="J276" i="7"/>
  <c r="L271" i="15"/>
  <c r="K276" i="7"/>
  <c r="F276" i="7"/>
  <c r="G276" i="7"/>
  <c r="D277" i="7"/>
  <c r="P277" i="7"/>
  <c r="A272" i="15"/>
  <c r="F272" i="15"/>
  <c r="H277" i="7"/>
  <c r="H272" i="15"/>
  <c r="I277" i="7"/>
  <c r="J272" i="15"/>
  <c r="J277" i="7"/>
  <c r="L272" i="15"/>
  <c r="K277" i="7"/>
  <c r="F277" i="7"/>
  <c r="G277" i="7"/>
  <c r="D278" i="7"/>
  <c r="P278" i="7"/>
  <c r="A273" i="15"/>
  <c r="F273" i="15"/>
  <c r="H278" i="7"/>
  <c r="H273" i="15"/>
  <c r="I278" i="7"/>
  <c r="J273" i="15"/>
  <c r="J278" i="7"/>
  <c r="L273" i="15"/>
  <c r="K278" i="7"/>
  <c r="F278" i="7"/>
  <c r="G278" i="7"/>
  <c r="D279" i="7"/>
  <c r="P279" i="7"/>
  <c r="A274" i="15"/>
  <c r="F274" i="15"/>
  <c r="H279" i="7"/>
  <c r="H274" i="15"/>
  <c r="I279" i="7"/>
  <c r="J274" i="15"/>
  <c r="J279" i="7"/>
  <c r="L274" i="15"/>
  <c r="K279" i="7"/>
  <c r="F279" i="7"/>
  <c r="G279" i="7"/>
  <c r="D280" i="7"/>
  <c r="P280" i="7"/>
  <c r="A275" i="15"/>
  <c r="F275" i="15"/>
  <c r="H280" i="7"/>
  <c r="H275" i="15"/>
  <c r="I280" i="7"/>
  <c r="J275" i="15"/>
  <c r="J280" i="7"/>
  <c r="L275" i="15"/>
  <c r="K280" i="7"/>
  <c r="F280" i="7"/>
  <c r="G280" i="7"/>
  <c r="D281" i="7"/>
  <c r="P281" i="7"/>
  <c r="A276" i="15"/>
  <c r="F276" i="15"/>
  <c r="H281" i="7"/>
  <c r="H276" i="15"/>
  <c r="I281" i="7"/>
  <c r="J276" i="15"/>
  <c r="J281" i="7"/>
  <c r="L276" i="15"/>
  <c r="K281" i="7"/>
  <c r="F281" i="7"/>
  <c r="G281" i="7"/>
  <c r="D282" i="7"/>
  <c r="P282" i="7"/>
  <c r="A277" i="15"/>
  <c r="F277" i="15"/>
  <c r="H282" i="7"/>
  <c r="H277" i="15"/>
  <c r="I282" i="7"/>
  <c r="J277" i="15"/>
  <c r="J282" i="7"/>
  <c r="L277" i="15"/>
  <c r="K282" i="7"/>
  <c r="F282" i="7"/>
  <c r="G282" i="7"/>
  <c r="D283" i="7"/>
  <c r="P283" i="7"/>
  <c r="A278" i="15"/>
  <c r="F278" i="15"/>
  <c r="H283" i="7"/>
  <c r="H278" i="15"/>
  <c r="I283" i="7"/>
  <c r="J278" i="15"/>
  <c r="J283" i="7"/>
  <c r="L278" i="15"/>
  <c r="K283" i="7"/>
  <c r="F283" i="7"/>
  <c r="G283" i="7"/>
  <c r="D284" i="7"/>
  <c r="P284" i="7"/>
  <c r="A279" i="15"/>
  <c r="F279" i="15"/>
  <c r="H284" i="7"/>
  <c r="H279" i="15"/>
  <c r="I284" i="7"/>
  <c r="J279" i="15"/>
  <c r="J284" i="7"/>
  <c r="L279" i="15"/>
  <c r="K284" i="7"/>
  <c r="F284" i="7"/>
  <c r="G284" i="7"/>
  <c r="D285" i="7"/>
  <c r="P285" i="7"/>
  <c r="A280" i="15"/>
  <c r="F280" i="15"/>
  <c r="H285" i="7"/>
  <c r="H280" i="15"/>
  <c r="I285" i="7"/>
  <c r="J280" i="15"/>
  <c r="J285" i="7"/>
  <c r="L280" i="15"/>
  <c r="K285" i="7"/>
  <c r="F285" i="7"/>
  <c r="G285" i="7"/>
  <c r="D286" i="7"/>
  <c r="P286" i="7"/>
  <c r="A281" i="15"/>
  <c r="F281" i="15"/>
  <c r="H286" i="7"/>
  <c r="H281" i="15"/>
  <c r="I286" i="7"/>
  <c r="J281" i="15"/>
  <c r="J286" i="7"/>
  <c r="L281" i="15"/>
  <c r="K286" i="7"/>
  <c r="F286" i="7"/>
  <c r="G286" i="7"/>
  <c r="D287" i="7"/>
  <c r="P287" i="7"/>
  <c r="A282" i="15"/>
  <c r="F282" i="15"/>
  <c r="H287" i="7"/>
  <c r="H282" i="15"/>
  <c r="I287" i="7"/>
  <c r="J282" i="15"/>
  <c r="J287" i="7"/>
  <c r="L282" i="15"/>
  <c r="K287" i="7"/>
  <c r="F287" i="7"/>
  <c r="G287" i="7"/>
  <c r="D288" i="7"/>
  <c r="P288" i="7"/>
  <c r="A283" i="15"/>
  <c r="F283" i="15"/>
  <c r="H288" i="7"/>
  <c r="H283" i="15"/>
  <c r="I288" i="7"/>
  <c r="J283" i="15"/>
  <c r="J288" i="7"/>
  <c r="L283" i="15"/>
  <c r="K288" i="7"/>
  <c r="F288" i="7"/>
  <c r="G288" i="7"/>
  <c r="D289" i="7"/>
  <c r="P289" i="7"/>
  <c r="A284" i="15"/>
  <c r="F284" i="15"/>
  <c r="H289" i="7"/>
  <c r="H284" i="15"/>
  <c r="I289" i="7"/>
  <c r="J284" i="15"/>
  <c r="J289" i="7"/>
  <c r="L284" i="15"/>
  <c r="K289" i="7"/>
  <c r="F289" i="7"/>
  <c r="G289" i="7"/>
  <c r="D290" i="7"/>
  <c r="P290" i="7"/>
  <c r="A285" i="15"/>
  <c r="F285" i="15"/>
  <c r="H290" i="7"/>
  <c r="H285" i="15"/>
  <c r="I290" i="7"/>
  <c r="J285" i="15"/>
  <c r="J290" i="7"/>
  <c r="L285" i="15"/>
  <c r="K290" i="7"/>
  <c r="F290" i="7"/>
  <c r="G290" i="7"/>
  <c r="D291" i="7"/>
  <c r="P291" i="7"/>
  <c r="A286" i="15"/>
  <c r="F286" i="15"/>
  <c r="H291" i="7"/>
  <c r="H286" i="15"/>
  <c r="I291" i="7"/>
  <c r="J286" i="15"/>
  <c r="J291" i="7"/>
  <c r="L286" i="15"/>
  <c r="K291" i="7"/>
  <c r="F291" i="7"/>
  <c r="G291" i="7"/>
  <c r="D292" i="7"/>
  <c r="P292" i="7"/>
  <c r="A287" i="15"/>
  <c r="F287" i="15"/>
  <c r="H292" i="7"/>
  <c r="H287" i="15"/>
  <c r="I292" i="7"/>
  <c r="J287" i="15"/>
  <c r="J292" i="7"/>
  <c r="L287" i="15"/>
  <c r="K292" i="7"/>
  <c r="F292" i="7"/>
  <c r="G292" i="7"/>
  <c r="D293" i="7"/>
  <c r="P293" i="7"/>
  <c r="A288" i="15"/>
  <c r="F288" i="15"/>
  <c r="H293" i="7"/>
  <c r="H288" i="15"/>
  <c r="I293" i="7"/>
  <c r="J288" i="15"/>
  <c r="J293" i="7"/>
  <c r="L288" i="15"/>
  <c r="K293" i="7"/>
  <c r="F293" i="7"/>
  <c r="G293" i="7"/>
  <c r="D294" i="7"/>
  <c r="P294" i="7"/>
  <c r="A289" i="15"/>
  <c r="F289" i="15"/>
  <c r="H294" i="7"/>
  <c r="H289" i="15"/>
  <c r="I294" i="7"/>
  <c r="J289" i="15"/>
  <c r="J294" i="7"/>
  <c r="L289" i="15"/>
  <c r="K294" i="7"/>
  <c r="F294" i="7"/>
  <c r="G294" i="7"/>
  <c r="D295" i="7"/>
  <c r="P295" i="7"/>
  <c r="A290" i="15"/>
  <c r="F290" i="15"/>
  <c r="H295" i="7"/>
  <c r="H290" i="15"/>
  <c r="I295" i="7"/>
  <c r="J290" i="15"/>
  <c r="J295" i="7"/>
  <c r="L290" i="15"/>
  <c r="K295" i="7"/>
  <c r="F295" i="7"/>
  <c r="G295" i="7"/>
  <c r="D296" i="7"/>
  <c r="P296" i="7"/>
  <c r="A291" i="15"/>
  <c r="F291" i="15"/>
  <c r="H296" i="7"/>
  <c r="H291" i="15"/>
  <c r="I296" i="7"/>
  <c r="J291" i="15"/>
  <c r="J296" i="7"/>
  <c r="L291" i="15"/>
  <c r="K296" i="7"/>
  <c r="F296" i="7"/>
  <c r="G296" i="7"/>
  <c r="D297" i="7"/>
  <c r="P297" i="7"/>
  <c r="A292" i="15"/>
  <c r="F292" i="15"/>
  <c r="H297" i="7"/>
  <c r="H292" i="15"/>
  <c r="I297" i="7"/>
  <c r="J292" i="15"/>
  <c r="J297" i="7"/>
  <c r="L292" i="15"/>
  <c r="K297" i="7"/>
  <c r="F297" i="7"/>
  <c r="G297" i="7"/>
  <c r="D298" i="7"/>
  <c r="P298" i="7"/>
  <c r="A293" i="15"/>
  <c r="F293" i="15"/>
  <c r="H298" i="7"/>
  <c r="H293" i="15"/>
  <c r="I298" i="7"/>
  <c r="J293" i="15"/>
  <c r="J298" i="7"/>
  <c r="L293" i="15"/>
  <c r="K298" i="7"/>
  <c r="F298" i="7"/>
  <c r="G298" i="7"/>
  <c r="D299" i="7"/>
  <c r="P299" i="7"/>
  <c r="A294" i="15"/>
  <c r="F294" i="15"/>
  <c r="H299" i="7"/>
  <c r="H294" i="15"/>
  <c r="I299" i="7"/>
  <c r="J294" i="15"/>
  <c r="J299" i="7"/>
  <c r="L294" i="15"/>
  <c r="K299" i="7"/>
  <c r="F299" i="7"/>
  <c r="G299" i="7"/>
  <c r="D300" i="7"/>
  <c r="P300" i="7"/>
  <c r="A295" i="15"/>
  <c r="F295" i="15"/>
  <c r="H300" i="7"/>
  <c r="H295" i="15"/>
  <c r="I300" i="7"/>
  <c r="J295" i="15"/>
  <c r="J300" i="7"/>
  <c r="L295" i="15"/>
  <c r="K300" i="7"/>
  <c r="F300" i="7"/>
  <c r="G300" i="7"/>
  <c r="D301" i="7"/>
  <c r="P301" i="7"/>
  <c r="A296" i="15"/>
  <c r="F296" i="15"/>
  <c r="H301" i="7"/>
  <c r="H296" i="15"/>
  <c r="I301" i="7"/>
  <c r="J296" i="15"/>
  <c r="J301" i="7"/>
  <c r="L296" i="15"/>
  <c r="K301" i="7"/>
  <c r="F301" i="7"/>
  <c r="G301" i="7"/>
  <c r="D302" i="7"/>
  <c r="P302" i="7"/>
  <c r="A297" i="15"/>
  <c r="F297" i="15"/>
  <c r="H302" i="7"/>
  <c r="H297" i="15"/>
  <c r="I302" i="7"/>
  <c r="J297" i="15"/>
  <c r="J302" i="7"/>
  <c r="L297" i="15"/>
  <c r="K302" i="7"/>
  <c r="F302" i="7"/>
  <c r="G302" i="7"/>
  <c r="D303" i="7"/>
  <c r="P303" i="7"/>
  <c r="A298" i="15"/>
  <c r="F298" i="15"/>
  <c r="H303" i="7"/>
  <c r="H298" i="15"/>
  <c r="I303" i="7"/>
  <c r="J298" i="15"/>
  <c r="J303" i="7"/>
  <c r="L298" i="15"/>
  <c r="K303" i="7"/>
  <c r="F303" i="7"/>
  <c r="G303" i="7"/>
  <c r="D304" i="7"/>
  <c r="P304" i="7"/>
  <c r="A299" i="15"/>
  <c r="F299" i="15"/>
  <c r="H304" i="7"/>
  <c r="H299" i="15"/>
  <c r="I304" i="7"/>
  <c r="J299" i="15"/>
  <c r="J304" i="7"/>
  <c r="L299" i="15"/>
  <c r="K304" i="7"/>
  <c r="F304" i="7"/>
  <c r="G304" i="7"/>
  <c r="D305" i="7"/>
  <c r="P305" i="7"/>
  <c r="A300" i="15"/>
  <c r="F300" i="15"/>
  <c r="H305" i="7"/>
  <c r="H300" i="15"/>
  <c r="I305" i="7"/>
  <c r="J300" i="15"/>
  <c r="J305" i="7"/>
  <c r="L300" i="15"/>
  <c r="K305" i="7"/>
  <c r="F305" i="7"/>
  <c r="G305" i="7"/>
  <c r="D306" i="7"/>
  <c r="P306" i="7"/>
  <c r="A301" i="15"/>
  <c r="F301" i="15"/>
  <c r="H306" i="7"/>
  <c r="H301" i="15"/>
  <c r="I306" i="7"/>
  <c r="J301" i="15"/>
  <c r="J306" i="7"/>
  <c r="L301" i="15"/>
  <c r="K306" i="7"/>
  <c r="F306" i="7"/>
  <c r="G306" i="7"/>
  <c r="D307" i="7"/>
  <c r="P307" i="7"/>
  <c r="A302" i="15"/>
  <c r="F302" i="15"/>
  <c r="H307" i="7"/>
  <c r="H302" i="15"/>
  <c r="I307" i="7"/>
  <c r="J302" i="15"/>
  <c r="J307" i="7"/>
  <c r="L302" i="15"/>
  <c r="K307" i="7"/>
  <c r="F307" i="7"/>
  <c r="G307" i="7"/>
  <c r="D308" i="7"/>
  <c r="P308" i="7"/>
  <c r="A303" i="15"/>
  <c r="F303" i="15"/>
  <c r="H308" i="7"/>
  <c r="H303" i="15"/>
  <c r="I308" i="7"/>
  <c r="J303" i="15"/>
  <c r="J308" i="7"/>
  <c r="L303" i="15"/>
  <c r="K308" i="7"/>
  <c r="F308" i="7"/>
  <c r="G308" i="7"/>
  <c r="D309" i="7"/>
  <c r="P309" i="7"/>
  <c r="A304" i="15"/>
  <c r="F304" i="15"/>
  <c r="H309" i="7"/>
  <c r="H304" i="15"/>
  <c r="I309" i="7"/>
  <c r="J304" i="15"/>
  <c r="J309" i="7"/>
  <c r="L304" i="15"/>
  <c r="K309" i="7"/>
  <c r="F309" i="7"/>
  <c r="G309" i="7"/>
  <c r="D310" i="7"/>
  <c r="P310" i="7"/>
  <c r="A305" i="15"/>
  <c r="F305" i="15"/>
  <c r="H310" i="7"/>
  <c r="H305" i="15"/>
  <c r="I310" i="7"/>
  <c r="J305" i="15"/>
  <c r="J310" i="7"/>
  <c r="L305" i="15"/>
  <c r="K310" i="7"/>
  <c r="F310" i="7"/>
  <c r="G310" i="7"/>
  <c r="D311" i="7"/>
  <c r="P311" i="7"/>
  <c r="A306" i="15"/>
  <c r="F306" i="15"/>
  <c r="H311" i="7"/>
  <c r="H306" i="15"/>
  <c r="I311" i="7"/>
  <c r="J306" i="15"/>
  <c r="J311" i="7"/>
  <c r="L306" i="15"/>
  <c r="K311" i="7"/>
  <c r="F311" i="7"/>
  <c r="G311" i="7"/>
  <c r="D312" i="7"/>
  <c r="P312" i="7"/>
  <c r="A307" i="15"/>
  <c r="F307" i="15"/>
  <c r="H312" i="7"/>
  <c r="H307" i="15"/>
  <c r="I312" i="7"/>
  <c r="J307" i="15"/>
  <c r="J312" i="7"/>
  <c r="L307" i="15"/>
  <c r="K312" i="7"/>
  <c r="F312" i="7"/>
  <c r="G312" i="7"/>
  <c r="D313" i="7"/>
  <c r="P313" i="7"/>
  <c r="A308" i="15"/>
  <c r="F308" i="15"/>
  <c r="H313" i="7"/>
  <c r="H308" i="15"/>
  <c r="I313" i="7"/>
  <c r="J308" i="15"/>
  <c r="J313" i="7"/>
  <c r="L308" i="15"/>
  <c r="K313" i="7"/>
  <c r="F313" i="7"/>
  <c r="G313" i="7"/>
  <c r="D314" i="7"/>
  <c r="P314" i="7"/>
  <c r="A309" i="15"/>
  <c r="F309" i="15"/>
  <c r="H314" i="7"/>
  <c r="H309" i="15"/>
  <c r="I314" i="7"/>
  <c r="J309" i="15"/>
  <c r="J314" i="7"/>
  <c r="L309" i="15"/>
  <c r="K314" i="7"/>
  <c r="F314" i="7"/>
  <c r="G314" i="7"/>
  <c r="D315" i="7"/>
  <c r="P315" i="7"/>
  <c r="A310" i="15"/>
  <c r="F310" i="15"/>
  <c r="H315" i="7"/>
  <c r="H310" i="15"/>
  <c r="I315" i="7"/>
  <c r="J310" i="15"/>
  <c r="J315" i="7"/>
  <c r="L310" i="15"/>
  <c r="K315" i="7"/>
  <c r="F315" i="7"/>
  <c r="G315" i="7"/>
  <c r="D316" i="7"/>
  <c r="P316" i="7"/>
  <c r="A311" i="15"/>
  <c r="F311" i="15"/>
  <c r="H316" i="7"/>
  <c r="H311" i="15"/>
  <c r="I316" i="7"/>
  <c r="J311" i="15"/>
  <c r="J316" i="7"/>
  <c r="L311" i="15"/>
  <c r="K316" i="7"/>
  <c r="F316" i="7"/>
  <c r="G316" i="7"/>
  <c r="D317" i="7"/>
  <c r="P317" i="7"/>
  <c r="A312" i="15"/>
  <c r="F312" i="15"/>
  <c r="H317" i="7"/>
  <c r="H312" i="15"/>
  <c r="I317" i="7"/>
  <c r="J312" i="15"/>
  <c r="J317" i="7"/>
  <c r="L312" i="15"/>
  <c r="K317" i="7"/>
  <c r="F317" i="7"/>
  <c r="G317" i="7"/>
  <c r="D318" i="7"/>
  <c r="P318" i="7"/>
  <c r="A313" i="15"/>
  <c r="F313" i="15"/>
  <c r="H318" i="7"/>
  <c r="H313" i="15"/>
  <c r="I318" i="7"/>
  <c r="J313" i="15"/>
  <c r="J318" i="7"/>
  <c r="L313" i="15"/>
  <c r="K318" i="7"/>
  <c r="F318" i="7"/>
  <c r="G318" i="7"/>
  <c r="D319" i="7"/>
  <c r="P319" i="7"/>
  <c r="A314" i="15"/>
  <c r="F314" i="15"/>
  <c r="H319" i="7"/>
  <c r="H314" i="15"/>
  <c r="I319" i="7"/>
  <c r="J314" i="15"/>
  <c r="J319" i="7"/>
  <c r="L314" i="15"/>
  <c r="K319" i="7"/>
  <c r="F319" i="7"/>
  <c r="G319" i="7"/>
  <c r="D320" i="7"/>
  <c r="P320" i="7"/>
  <c r="A315" i="15"/>
  <c r="F315" i="15"/>
  <c r="H320" i="7"/>
  <c r="H315" i="15"/>
  <c r="I320" i="7"/>
  <c r="J315" i="15"/>
  <c r="J320" i="7"/>
  <c r="L315" i="15"/>
  <c r="K320" i="7"/>
  <c r="F320" i="7"/>
  <c r="G320" i="7"/>
  <c r="D321" i="7"/>
  <c r="P321" i="7"/>
  <c r="A316" i="15"/>
  <c r="F316" i="15"/>
  <c r="H321" i="7"/>
  <c r="H316" i="15"/>
  <c r="I321" i="7"/>
  <c r="J316" i="15"/>
  <c r="J321" i="7"/>
  <c r="L316" i="15"/>
  <c r="K321" i="7"/>
  <c r="F321" i="7"/>
  <c r="G321" i="7"/>
  <c r="D322" i="7"/>
  <c r="P322" i="7"/>
  <c r="A317" i="15"/>
  <c r="F317" i="15"/>
  <c r="H322" i="7"/>
  <c r="H317" i="15"/>
  <c r="I322" i="7"/>
  <c r="J317" i="15"/>
  <c r="J322" i="7"/>
  <c r="L317" i="15"/>
  <c r="K322" i="7"/>
  <c r="F322" i="7"/>
  <c r="G322" i="7"/>
  <c r="D323" i="7"/>
  <c r="P323" i="7"/>
  <c r="A318" i="15"/>
  <c r="F318" i="15"/>
  <c r="H323" i="7"/>
  <c r="H318" i="15"/>
  <c r="I323" i="7"/>
  <c r="J318" i="15"/>
  <c r="J323" i="7"/>
  <c r="L318" i="15"/>
  <c r="K323" i="7"/>
  <c r="F323" i="7"/>
  <c r="G323" i="7"/>
  <c r="D324" i="7"/>
  <c r="P324" i="7"/>
  <c r="A319" i="15"/>
  <c r="F319" i="15"/>
  <c r="H324" i="7"/>
  <c r="H319" i="15"/>
  <c r="I324" i="7"/>
  <c r="J319" i="15"/>
  <c r="J324" i="7"/>
  <c r="L319" i="15"/>
  <c r="K324" i="7"/>
  <c r="F324" i="7"/>
  <c r="G324" i="7"/>
  <c r="D325" i="7"/>
  <c r="P325" i="7"/>
  <c r="A320" i="15"/>
  <c r="F320" i="15"/>
  <c r="H325" i="7"/>
  <c r="H320" i="15"/>
  <c r="I325" i="7"/>
  <c r="J320" i="15"/>
  <c r="J325" i="7"/>
  <c r="L320" i="15"/>
  <c r="K325" i="7"/>
  <c r="F325" i="7"/>
  <c r="G325" i="7"/>
  <c r="D326" i="7"/>
  <c r="P326" i="7"/>
  <c r="A321" i="15"/>
  <c r="F321" i="15"/>
  <c r="H326" i="7"/>
  <c r="H321" i="15"/>
  <c r="I326" i="7"/>
  <c r="J321" i="15"/>
  <c r="J326" i="7"/>
  <c r="L321" i="15"/>
  <c r="K326" i="7"/>
  <c r="F326" i="7"/>
  <c r="G326" i="7"/>
  <c r="D327" i="7"/>
  <c r="P327" i="7"/>
  <c r="A322" i="15"/>
  <c r="F322" i="15"/>
  <c r="H327" i="7"/>
  <c r="H322" i="15"/>
  <c r="I327" i="7"/>
  <c r="J322" i="15"/>
  <c r="J327" i="7"/>
  <c r="L322" i="15"/>
  <c r="K327" i="7"/>
  <c r="F327" i="7"/>
  <c r="G327" i="7"/>
  <c r="D328" i="7"/>
  <c r="P328" i="7"/>
  <c r="A323" i="15"/>
  <c r="F323" i="15"/>
  <c r="H328" i="7"/>
  <c r="H323" i="15"/>
  <c r="I328" i="7"/>
  <c r="J323" i="15"/>
  <c r="J328" i="7"/>
  <c r="L323" i="15"/>
  <c r="K328" i="7"/>
  <c r="F328" i="7"/>
  <c r="G328" i="7"/>
  <c r="D329" i="7"/>
  <c r="P329" i="7"/>
  <c r="A324" i="15"/>
  <c r="F324" i="15"/>
  <c r="H329" i="7"/>
  <c r="H324" i="15"/>
  <c r="I329" i="7"/>
  <c r="J324" i="15"/>
  <c r="J329" i="7"/>
  <c r="L324" i="15"/>
  <c r="K329" i="7"/>
  <c r="F329" i="7"/>
  <c r="G329" i="7"/>
  <c r="D330" i="7"/>
  <c r="P330" i="7"/>
  <c r="A325" i="15"/>
  <c r="F325" i="15"/>
  <c r="H330" i="7"/>
  <c r="H325" i="15"/>
  <c r="I330" i="7"/>
  <c r="J325" i="15"/>
  <c r="J330" i="7"/>
  <c r="L325" i="15"/>
  <c r="K330" i="7"/>
  <c r="F330" i="7"/>
  <c r="G330" i="7"/>
  <c r="D331" i="7"/>
  <c r="P331" i="7"/>
  <c r="A326" i="15"/>
  <c r="F326" i="15"/>
  <c r="H331" i="7"/>
  <c r="H326" i="15"/>
  <c r="I331" i="7"/>
  <c r="J326" i="15"/>
  <c r="J331" i="7"/>
  <c r="L326" i="15"/>
  <c r="K331" i="7"/>
  <c r="F331" i="7"/>
  <c r="G331" i="7"/>
  <c r="D332" i="7"/>
  <c r="P332" i="7"/>
  <c r="A327" i="15"/>
  <c r="F327" i="15"/>
  <c r="H332" i="7"/>
  <c r="H327" i="15"/>
  <c r="I332" i="7"/>
  <c r="J327" i="15"/>
  <c r="J332" i="7"/>
  <c r="L327" i="15"/>
  <c r="K332" i="7"/>
  <c r="F332" i="7"/>
  <c r="G332" i="7"/>
  <c r="D333" i="7"/>
  <c r="P333" i="7"/>
  <c r="A328" i="15"/>
  <c r="F328" i="15"/>
  <c r="H333" i="7"/>
  <c r="H328" i="15"/>
  <c r="I333" i="7"/>
  <c r="J328" i="15"/>
  <c r="J333" i="7"/>
  <c r="L328" i="15"/>
  <c r="K333" i="7"/>
  <c r="F333" i="7"/>
  <c r="G333" i="7"/>
  <c r="D334" i="7"/>
  <c r="P334" i="7"/>
  <c r="A329" i="15"/>
  <c r="F329" i="15"/>
  <c r="H334" i="7"/>
  <c r="H329" i="15"/>
  <c r="I334" i="7"/>
  <c r="J329" i="15"/>
  <c r="J334" i="7"/>
  <c r="L329" i="15"/>
  <c r="K334" i="7"/>
  <c r="F334" i="7"/>
  <c r="G334" i="7"/>
  <c r="D335" i="7"/>
  <c r="P335" i="7"/>
  <c r="A330" i="15"/>
  <c r="F330" i="15"/>
  <c r="H335" i="7"/>
  <c r="H330" i="15"/>
  <c r="I335" i="7"/>
  <c r="J330" i="15"/>
  <c r="J335" i="7"/>
  <c r="L330" i="15"/>
  <c r="K335" i="7"/>
  <c r="F335" i="7"/>
  <c r="G335" i="7"/>
  <c r="D336" i="7"/>
  <c r="P336" i="7"/>
  <c r="A331" i="15"/>
  <c r="F331" i="15"/>
  <c r="H336" i="7"/>
  <c r="H331" i="15"/>
  <c r="I336" i="7"/>
  <c r="J331" i="15"/>
  <c r="J336" i="7"/>
  <c r="L331" i="15"/>
  <c r="K336" i="7"/>
  <c r="F336" i="7"/>
  <c r="G336" i="7"/>
  <c r="D337" i="7"/>
  <c r="P337" i="7"/>
  <c r="A332" i="15"/>
  <c r="F332" i="15"/>
  <c r="H337" i="7"/>
  <c r="H332" i="15"/>
  <c r="I337" i="7"/>
  <c r="J332" i="15"/>
  <c r="J337" i="7"/>
  <c r="L332" i="15"/>
  <c r="K337" i="7"/>
  <c r="F337" i="7"/>
  <c r="G337" i="7"/>
  <c r="D338" i="7"/>
  <c r="P338" i="7"/>
  <c r="A333" i="15"/>
  <c r="F333" i="15"/>
  <c r="H338" i="7"/>
  <c r="H333" i="15"/>
  <c r="I338" i="7"/>
  <c r="J333" i="15"/>
  <c r="J338" i="7"/>
  <c r="L333" i="15"/>
  <c r="K338" i="7"/>
  <c r="F338" i="7"/>
  <c r="G338" i="7"/>
  <c r="D339" i="7"/>
  <c r="P339" i="7"/>
  <c r="A334" i="15"/>
  <c r="F334" i="15"/>
  <c r="H339" i="7"/>
  <c r="H334" i="15"/>
  <c r="I339" i="7"/>
  <c r="J334" i="15"/>
  <c r="J339" i="7"/>
  <c r="L334" i="15"/>
  <c r="K339" i="7"/>
  <c r="F339" i="7"/>
  <c r="G339" i="7"/>
  <c r="D340" i="7"/>
  <c r="P340" i="7"/>
  <c r="A335" i="15"/>
  <c r="F335" i="15"/>
  <c r="H340" i="7"/>
  <c r="H335" i="15"/>
  <c r="I340" i="7"/>
  <c r="J335" i="15"/>
  <c r="J340" i="7"/>
  <c r="L335" i="15"/>
  <c r="K340" i="7"/>
  <c r="F340" i="7"/>
  <c r="G340" i="7"/>
  <c r="D341" i="7"/>
  <c r="P341" i="7"/>
  <c r="A336" i="15"/>
  <c r="F336" i="15"/>
  <c r="H341" i="7"/>
  <c r="H336" i="15"/>
  <c r="I341" i="7"/>
  <c r="J336" i="15"/>
  <c r="J341" i="7"/>
  <c r="L336" i="15"/>
  <c r="K341" i="7"/>
  <c r="F341" i="7"/>
  <c r="G341" i="7"/>
  <c r="D342" i="7"/>
  <c r="P342" i="7"/>
  <c r="A337" i="15"/>
  <c r="F337" i="15"/>
  <c r="H342" i="7"/>
  <c r="H337" i="15"/>
  <c r="I342" i="7"/>
  <c r="J337" i="15"/>
  <c r="J342" i="7"/>
  <c r="L337" i="15"/>
  <c r="K342" i="7"/>
  <c r="F342" i="7"/>
  <c r="G342" i="7"/>
  <c r="D343" i="7"/>
  <c r="P343" i="7"/>
  <c r="A338" i="15"/>
  <c r="F338" i="15"/>
  <c r="H343" i="7"/>
  <c r="H338" i="15"/>
  <c r="I343" i="7"/>
  <c r="J338" i="15"/>
  <c r="J343" i="7"/>
  <c r="L338" i="15"/>
  <c r="K343" i="7"/>
  <c r="F343" i="7"/>
  <c r="G343" i="7"/>
  <c r="D344" i="7"/>
  <c r="P344" i="7"/>
  <c r="A339" i="15"/>
  <c r="F339" i="15"/>
  <c r="H344" i="7"/>
  <c r="H339" i="15"/>
  <c r="I344" i="7"/>
  <c r="J339" i="15"/>
  <c r="J344" i="7"/>
  <c r="L339" i="15"/>
  <c r="K344" i="7"/>
  <c r="F344" i="7"/>
  <c r="G344" i="7"/>
  <c r="D345" i="7"/>
  <c r="P345" i="7"/>
  <c r="A340" i="15"/>
  <c r="F340" i="15"/>
  <c r="H345" i="7"/>
  <c r="H340" i="15"/>
  <c r="I345" i="7"/>
  <c r="J340" i="15"/>
  <c r="J345" i="7"/>
  <c r="L340" i="15"/>
  <c r="K345" i="7"/>
  <c r="F345" i="7"/>
  <c r="G345" i="7"/>
  <c r="D346" i="7"/>
  <c r="P346" i="7"/>
  <c r="A341" i="15"/>
  <c r="F341" i="15"/>
  <c r="H346" i="7"/>
  <c r="H341" i="15"/>
  <c r="I346" i="7"/>
  <c r="J341" i="15"/>
  <c r="J346" i="7"/>
  <c r="L341" i="15"/>
  <c r="K346" i="7"/>
  <c r="F346" i="7"/>
  <c r="G346" i="7"/>
  <c r="D347" i="7"/>
  <c r="P347" i="7"/>
  <c r="A342" i="15"/>
  <c r="F342" i="15"/>
  <c r="H347" i="7"/>
  <c r="H342" i="15"/>
  <c r="I347" i="7"/>
  <c r="J342" i="15"/>
  <c r="J347" i="7"/>
  <c r="L342" i="15"/>
  <c r="K347" i="7"/>
  <c r="F347" i="7"/>
  <c r="G347" i="7"/>
  <c r="D348" i="7"/>
  <c r="P348" i="7"/>
  <c r="A343" i="15"/>
  <c r="F343" i="15"/>
  <c r="H348" i="7"/>
  <c r="H343" i="15"/>
  <c r="I348" i="7"/>
  <c r="J343" i="15"/>
  <c r="J348" i="7"/>
  <c r="L343" i="15"/>
  <c r="K348" i="7"/>
  <c r="F348" i="7"/>
  <c r="G348" i="7"/>
  <c r="D349" i="7"/>
  <c r="P349" i="7"/>
  <c r="A344" i="15"/>
  <c r="F344" i="15"/>
  <c r="H349" i="7"/>
  <c r="H344" i="15"/>
  <c r="I349" i="7"/>
  <c r="J344" i="15"/>
  <c r="J349" i="7"/>
  <c r="L344" i="15"/>
  <c r="K349" i="7"/>
  <c r="F349" i="7"/>
  <c r="G349" i="7"/>
  <c r="D350" i="7"/>
  <c r="P350" i="7"/>
  <c r="A345" i="15"/>
  <c r="F345" i="15"/>
  <c r="H350" i="7"/>
  <c r="H345" i="15"/>
  <c r="I350" i="7"/>
  <c r="J345" i="15"/>
  <c r="J350" i="7"/>
  <c r="L345" i="15"/>
  <c r="K350" i="7"/>
  <c r="F350" i="7"/>
  <c r="G350" i="7"/>
  <c r="D351" i="7"/>
  <c r="P351" i="7"/>
  <c r="A346" i="15"/>
  <c r="F346" i="15"/>
  <c r="H351" i="7"/>
  <c r="H346" i="15"/>
  <c r="I351" i="7"/>
  <c r="J346" i="15"/>
  <c r="J351" i="7"/>
  <c r="L346" i="15"/>
  <c r="K351" i="7"/>
  <c r="F351" i="7"/>
  <c r="G351" i="7"/>
  <c r="D352" i="7"/>
  <c r="P352" i="7"/>
  <c r="A347" i="15"/>
  <c r="F347" i="15"/>
  <c r="H352" i="7"/>
  <c r="H347" i="15"/>
  <c r="I352" i="7"/>
  <c r="J347" i="15"/>
  <c r="J352" i="7"/>
  <c r="L347" i="15"/>
  <c r="K352" i="7"/>
  <c r="F352" i="7"/>
  <c r="G352" i="7"/>
  <c r="D353" i="7"/>
  <c r="P353" i="7"/>
  <c r="A348" i="15"/>
  <c r="F348" i="15"/>
  <c r="H353" i="7"/>
  <c r="H348" i="15"/>
  <c r="I353" i="7"/>
  <c r="J348" i="15"/>
  <c r="J353" i="7"/>
  <c r="L348" i="15"/>
  <c r="K353" i="7"/>
  <c r="F353" i="7"/>
  <c r="G353" i="7"/>
  <c r="D354" i="7"/>
  <c r="P354" i="7"/>
  <c r="A349" i="15"/>
  <c r="F349" i="15"/>
  <c r="H354" i="7"/>
  <c r="H349" i="15"/>
  <c r="I354" i="7"/>
  <c r="J349" i="15"/>
  <c r="J354" i="7"/>
  <c r="L349" i="15"/>
  <c r="K354" i="7"/>
  <c r="F354" i="7"/>
  <c r="G354" i="7"/>
  <c r="D355" i="7"/>
  <c r="P355" i="7"/>
  <c r="A350" i="15"/>
  <c r="F350" i="15"/>
  <c r="H355" i="7"/>
  <c r="H350" i="15"/>
  <c r="I355" i="7"/>
  <c r="J350" i="15"/>
  <c r="J355" i="7"/>
  <c r="L350" i="15"/>
  <c r="K355" i="7"/>
  <c r="F355" i="7"/>
  <c r="G355" i="7"/>
  <c r="D356" i="7"/>
  <c r="P356" i="7"/>
  <c r="A351" i="15"/>
  <c r="F351" i="15"/>
  <c r="H356" i="7"/>
  <c r="H351" i="15"/>
  <c r="I356" i="7"/>
  <c r="J351" i="15"/>
  <c r="J356" i="7"/>
  <c r="L351" i="15"/>
  <c r="K356" i="7"/>
  <c r="F356" i="7"/>
  <c r="G356" i="7"/>
  <c r="D357" i="7"/>
  <c r="P357" i="7"/>
  <c r="A352" i="15"/>
  <c r="F352" i="15"/>
  <c r="H357" i="7"/>
  <c r="H352" i="15"/>
  <c r="I357" i="7"/>
  <c r="J352" i="15"/>
  <c r="J357" i="7"/>
  <c r="L352" i="15"/>
  <c r="K357" i="7"/>
  <c r="F357" i="7"/>
  <c r="G357" i="7"/>
  <c r="D358" i="7"/>
  <c r="P358" i="7"/>
  <c r="A353" i="15"/>
  <c r="F353" i="15"/>
  <c r="H358" i="7"/>
  <c r="H353" i="15"/>
  <c r="I358" i="7"/>
  <c r="J353" i="15"/>
  <c r="J358" i="7"/>
  <c r="L353" i="15"/>
  <c r="K358" i="7"/>
  <c r="F358" i="7"/>
  <c r="G358" i="7"/>
  <c r="D359" i="7"/>
  <c r="P359" i="7"/>
  <c r="A354" i="15"/>
  <c r="F354" i="15"/>
  <c r="H359" i="7"/>
  <c r="H354" i="15"/>
  <c r="I359" i="7"/>
  <c r="J354" i="15"/>
  <c r="J359" i="7"/>
  <c r="L354" i="15"/>
  <c r="K359" i="7"/>
  <c r="F359" i="7"/>
  <c r="G359" i="7"/>
  <c r="D360" i="7"/>
  <c r="P360" i="7"/>
  <c r="A355" i="15"/>
  <c r="F355" i="15"/>
  <c r="H360" i="7"/>
  <c r="H355" i="15"/>
  <c r="I360" i="7"/>
  <c r="J355" i="15"/>
  <c r="J360" i="7"/>
  <c r="L355" i="15"/>
  <c r="K360" i="7"/>
  <c r="F360" i="7"/>
  <c r="G360" i="7"/>
  <c r="D361" i="7"/>
  <c r="P361" i="7"/>
  <c r="A356" i="15"/>
  <c r="F356" i="15"/>
  <c r="H361" i="7"/>
  <c r="H356" i="15"/>
  <c r="I361" i="7"/>
  <c r="J356" i="15"/>
  <c r="J361" i="7"/>
  <c r="L356" i="15"/>
  <c r="K361" i="7"/>
  <c r="F361" i="7"/>
  <c r="G361" i="7"/>
  <c r="D362" i="7"/>
  <c r="P362" i="7"/>
  <c r="A357" i="15"/>
  <c r="F357" i="15"/>
  <c r="H362" i="7"/>
  <c r="H357" i="15"/>
  <c r="I362" i="7"/>
  <c r="J357" i="15"/>
  <c r="J362" i="7"/>
  <c r="L357" i="15"/>
  <c r="K362" i="7"/>
  <c r="F362" i="7"/>
  <c r="G362" i="7"/>
  <c r="D363" i="7"/>
  <c r="P363" i="7"/>
  <c r="A358" i="15"/>
  <c r="F358" i="15"/>
  <c r="H363" i="7"/>
  <c r="H358" i="15"/>
  <c r="I363" i="7"/>
  <c r="J358" i="15"/>
  <c r="J363" i="7"/>
  <c r="L358" i="15"/>
  <c r="K363" i="7"/>
  <c r="F363" i="7"/>
  <c r="G363" i="7"/>
  <c r="D364" i="7"/>
  <c r="P364" i="7"/>
  <c r="A359" i="15"/>
  <c r="F359" i="15"/>
  <c r="H364" i="7"/>
  <c r="H359" i="15"/>
  <c r="I364" i="7"/>
  <c r="J359" i="15"/>
  <c r="J364" i="7"/>
  <c r="L359" i="15"/>
  <c r="K364" i="7"/>
  <c r="F364" i="7"/>
  <c r="G364" i="7"/>
  <c r="D365" i="7"/>
  <c r="P365" i="7"/>
  <c r="A360" i="15"/>
  <c r="F360" i="15"/>
  <c r="H365" i="7"/>
  <c r="H360" i="15"/>
  <c r="I365" i="7"/>
  <c r="J360" i="15"/>
  <c r="J365" i="7"/>
  <c r="L360" i="15"/>
  <c r="K365" i="7"/>
  <c r="F365" i="7"/>
  <c r="G365" i="7"/>
  <c r="D366" i="7"/>
  <c r="P366" i="7"/>
  <c r="A361" i="15"/>
  <c r="F361" i="15"/>
  <c r="H366" i="7"/>
  <c r="H361" i="15"/>
  <c r="I366" i="7"/>
  <c r="J361" i="15"/>
  <c r="J366" i="7"/>
  <c r="L361" i="15"/>
  <c r="K366" i="7"/>
  <c r="F366" i="7"/>
  <c r="G366" i="7"/>
  <c r="D367" i="7"/>
  <c r="P367" i="7"/>
  <c r="A362" i="15"/>
  <c r="F362" i="15"/>
  <c r="H367" i="7"/>
  <c r="H362" i="15"/>
  <c r="I367" i="7"/>
  <c r="J362" i="15"/>
  <c r="J367" i="7"/>
  <c r="L362" i="15"/>
  <c r="K367" i="7"/>
  <c r="F367" i="7"/>
  <c r="G367" i="7"/>
  <c r="D368" i="7"/>
  <c r="P368" i="7"/>
  <c r="A363" i="15"/>
  <c r="F363" i="15"/>
  <c r="H368" i="7"/>
  <c r="H363" i="15"/>
  <c r="I368" i="7"/>
  <c r="J363" i="15"/>
  <c r="J368" i="7"/>
  <c r="L363" i="15"/>
  <c r="K368" i="7"/>
  <c r="F368" i="7"/>
  <c r="G368" i="7"/>
  <c r="D369" i="7"/>
  <c r="P369" i="7"/>
  <c r="A364" i="15"/>
  <c r="F364" i="15"/>
  <c r="H369" i="7"/>
  <c r="H364" i="15"/>
  <c r="I369" i="7"/>
  <c r="J364" i="15"/>
  <c r="J369" i="7"/>
  <c r="L364" i="15"/>
  <c r="K369" i="7"/>
  <c r="F369" i="7"/>
  <c r="G369" i="7"/>
  <c r="D370" i="7"/>
  <c r="P370" i="7"/>
  <c r="A365" i="15"/>
  <c r="F365" i="15"/>
  <c r="H370" i="7"/>
  <c r="H365" i="15"/>
  <c r="I370" i="7"/>
  <c r="J365" i="15"/>
  <c r="J370" i="7"/>
  <c r="L365" i="15"/>
  <c r="K370" i="7"/>
  <c r="F370" i="7"/>
  <c r="G370" i="7"/>
  <c r="D371" i="7"/>
  <c r="P371" i="7"/>
  <c r="A366" i="15"/>
  <c r="F366" i="15"/>
  <c r="H371" i="7"/>
  <c r="H366" i="15"/>
  <c r="I371" i="7"/>
  <c r="J366" i="15"/>
  <c r="J371" i="7"/>
  <c r="L366" i="15"/>
  <c r="K371" i="7"/>
  <c r="F371" i="7"/>
  <c r="G371" i="7"/>
  <c r="D372" i="7"/>
  <c r="P372" i="7"/>
  <c r="A367" i="15"/>
  <c r="F367" i="15"/>
  <c r="H372" i="7"/>
  <c r="H367" i="15"/>
  <c r="I372" i="7"/>
  <c r="J367" i="15"/>
  <c r="J372" i="7"/>
  <c r="L367" i="15"/>
  <c r="K372" i="7"/>
  <c r="F372" i="7"/>
  <c r="G372" i="7"/>
  <c r="D373" i="7"/>
  <c r="P373" i="7"/>
  <c r="A368" i="15"/>
  <c r="F368" i="15"/>
  <c r="H373" i="7"/>
  <c r="H368" i="15"/>
  <c r="I373" i="7"/>
  <c r="J368" i="15"/>
  <c r="J373" i="7"/>
  <c r="L368" i="15"/>
  <c r="K373" i="7"/>
  <c r="F373" i="7"/>
  <c r="G373" i="7"/>
  <c r="D374" i="7"/>
  <c r="P374" i="7"/>
  <c r="A369" i="15"/>
  <c r="F369" i="15"/>
  <c r="H374" i="7"/>
  <c r="H369" i="15"/>
  <c r="I374" i="7"/>
  <c r="J369" i="15"/>
  <c r="J374" i="7"/>
  <c r="L369" i="15"/>
  <c r="K374" i="7"/>
  <c r="F374" i="7"/>
  <c r="G374" i="7"/>
  <c r="D375" i="7"/>
  <c r="P375" i="7"/>
  <c r="A370" i="15"/>
  <c r="F370" i="15"/>
  <c r="H375" i="7"/>
  <c r="H370" i="15"/>
  <c r="I375" i="7"/>
  <c r="J370" i="15"/>
  <c r="J375" i="7"/>
  <c r="L370" i="15"/>
  <c r="K375" i="7"/>
  <c r="F375" i="7"/>
  <c r="G375" i="7"/>
  <c r="D376" i="7"/>
  <c r="P376" i="7"/>
  <c r="A371" i="15"/>
  <c r="F371" i="15"/>
  <c r="H376" i="7"/>
  <c r="H371" i="15"/>
  <c r="I376" i="7"/>
  <c r="J371" i="15"/>
  <c r="J376" i="7"/>
  <c r="L371" i="15"/>
  <c r="K376" i="7"/>
  <c r="F376" i="7"/>
  <c r="G376" i="7"/>
  <c r="D377" i="7"/>
  <c r="P377" i="7"/>
  <c r="A372" i="15"/>
  <c r="F372" i="15"/>
  <c r="H377" i="7"/>
  <c r="H372" i="15"/>
  <c r="I377" i="7"/>
  <c r="J372" i="15"/>
  <c r="J377" i="7"/>
  <c r="L372" i="15"/>
  <c r="K377" i="7"/>
  <c r="F377" i="7"/>
  <c r="G377" i="7"/>
  <c r="D378" i="7"/>
  <c r="P378" i="7"/>
  <c r="A373" i="15"/>
  <c r="F373" i="15"/>
  <c r="H378" i="7"/>
  <c r="H373" i="15"/>
  <c r="I378" i="7"/>
  <c r="J373" i="15"/>
  <c r="J378" i="7"/>
  <c r="L373" i="15"/>
  <c r="K378" i="7"/>
  <c r="F378" i="7"/>
  <c r="G378" i="7"/>
  <c r="D379" i="7"/>
  <c r="P379" i="7"/>
  <c r="A374" i="15"/>
  <c r="F374" i="15"/>
  <c r="H379" i="7"/>
  <c r="H374" i="15"/>
  <c r="I379" i="7"/>
  <c r="J374" i="15"/>
  <c r="J379" i="7"/>
  <c r="L374" i="15"/>
  <c r="K379" i="7"/>
  <c r="F379" i="7"/>
  <c r="G379" i="7"/>
  <c r="D380" i="7"/>
  <c r="P380" i="7"/>
  <c r="A375" i="15"/>
  <c r="F375" i="15"/>
  <c r="H380" i="7"/>
  <c r="H375" i="15"/>
  <c r="I380" i="7"/>
  <c r="J375" i="15"/>
  <c r="J380" i="7"/>
  <c r="L375" i="15"/>
  <c r="K380" i="7"/>
  <c r="F380" i="7"/>
  <c r="G380" i="7"/>
  <c r="D381" i="7"/>
  <c r="P381" i="7"/>
  <c r="A376" i="15"/>
  <c r="F376" i="15"/>
  <c r="H381" i="7"/>
  <c r="H376" i="15"/>
  <c r="I381" i="7"/>
  <c r="J376" i="15"/>
  <c r="J381" i="7"/>
  <c r="L376" i="15"/>
  <c r="K381" i="7"/>
  <c r="F381" i="7"/>
  <c r="G381" i="7"/>
  <c r="D382" i="7"/>
  <c r="P382" i="7"/>
  <c r="A377" i="15"/>
  <c r="F377" i="15"/>
  <c r="H382" i="7"/>
  <c r="H377" i="15"/>
  <c r="I382" i="7"/>
  <c r="J377" i="15"/>
  <c r="J382" i="7"/>
  <c r="L377" i="15"/>
  <c r="K382" i="7"/>
  <c r="F382" i="7"/>
  <c r="G382" i="7"/>
  <c r="D383" i="7"/>
  <c r="P383" i="7"/>
  <c r="A378" i="15"/>
  <c r="F378" i="15"/>
  <c r="H383" i="7"/>
  <c r="H378" i="15"/>
  <c r="I383" i="7"/>
  <c r="J378" i="15"/>
  <c r="J383" i="7"/>
  <c r="L378" i="15"/>
  <c r="K383" i="7"/>
  <c r="F383" i="7"/>
  <c r="G383" i="7"/>
  <c r="D384" i="7"/>
  <c r="P384" i="7"/>
  <c r="A379" i="15"/>
  <c r="F379" i="15"/>
  <c r="H384" i="7"/>
  <c r="H379" i="15"/>
  <c r="I384" i="7"/>
  <c r="J379" i="15"/>
  <c r="J384" i="7"/>
  <c r="L379" i="15"/>
  <c r="K384" i="7"/>
  <c r="F384" i="7"/>
  <c r="G384" i="7"/>
  <c r="D385" i="7"/>
  <c r="P385" i="7"/>
  <c r="A380" i="15"/>
  <c r="F380" i="15"/>
  <c r="H385" i="7"/>
  <c r="H380" i="15"/>
  <c r="I385" i="7"/>
  <c r="J380" i="15"/>
  <c r="J385" i="7"/>
  <c r="L380" i="15"/>
  <c r="K385" i="7"/>
  <c r="F385" i="7"/>
  <c r="G385" i="7"/>
  <c r="D386" i="7"/>
  <c r="P386" i="7"/>
  <c r="A381" i="15"/>
  <c r="F381" i="15"/>
  <c r="H386" i="7"/>
  <c r="H381" i="15"/>
  <c r="I386" i="7"/>
  <c r="J381" i="15"/>
  <c r="J386" i="7"/>
  <c r="L381" i="15"/>
  <c r="K386" i="7"/>
  <c r="F386" i="7"/>
  <c r="G386" i="7"/>
  <c r="D387" i="7"/>
  <c r="P387" i="7"/>
  <c r="A382" i="15"/>
  <c r="F382" i="15"/>
  <c r="H387" i="7"/>
  <c r="H382" i="15"/>
  <c r="I387" i="7"/>
  <c r="J382" i="15"/>
  <c r="J387" i="7"/>
  <c r="L382" i="15"/>
  <c r="K387" i="7"/>
  <c r="F387" i="7"/>
  <c r="G387" i="7"/>
  <c r="D388" i="7"/>
  <c r="P388" i="7"/>
  <c r="A383" i="15"/>
  <c r="F383" i="15"/>
  <c r="H388" i="7"/>
  <c r="H383" i="15"/>
  <c r="I388" i="7"/>
  <c r="J383" i="15"/>
  <c r="J388" i="7"/>
  <c r="L383" i="15"/>
  <c r="K388" i="7"/>
  <c r="F388" i="7"/>
  <c r="G388" i="7"/>
  <c r="D389" i="7"/>
  <c r="P389" i="7"/>
  <c r="A384" i="15"/>
  <c r="F384" i="15"/>
  <c r="H389" i="7"/>
  <c r="H384" i="15"/>
  <c r="I389" i="7"/>
  <c r="J384" i="15"/>
  <c r="J389" i="7"/>
  <c r="L384" i="15"/>
  <c r="K389" i="7"/>
  <c r="F389" i="7"/>
  <c r="G389" i="7"/>
  <c r="D390" i="7"/>
  <c r="P390" i="7"/>
  <c r="A385" i="15"/>
  <c r="F385" i="15"/>
  <c r="H390" i="7"/>
  <c r="H385" i="15"/>
  <c r="I390" i="7"/>
  <c r="J385" i="15"/>
  <c r="J390" i="7"/>
  <c r="L385" i="15"/>
  <c r="K390" i="7"/>
  <c r="F390" i="7"/>
  <c r="G390" i="7"/>
  <c r="D391" i="7"/>
  <c r="P391" i="7"/>
  <c r="A386" i="15"/>
  <c r="F386" i="15"/>
  <c r="H391" i="7"/>
  <c r="H386" i="15"/>
  <c r="I391" i="7"/>
  <c r="J386" i="15"/>
  <c r="J391" i="7"/>
  <c r="L386" i="15"/>
  <c r="K391" i="7"/>
  <c r="F391" i="7"/>
  <c r="G391" i="7"/>
  <c r="D392" i="7"/>
  <c r="P392" i="7"/>
  <c r="A387" i="15"/>
  <c r="F387" i="15"/>
  <c r="H392" i="7"/>
  <c r="H387" i="15"/>
  <c r="I392" i="7"/>
  <c r="J387" i="15"/>
  <c r="J392" i="7"/>
  <c r="L387" i="15"/>
  <c r="K392" i="7"/>
  <c r="F392" i="7"/>
  <c r="G392" i="7"/>
  <c r="D393" i="7"/>
  <c r="P393" i="7"/>
  <c r="A388" i="15"/>
  <c r="F388" i="15"/>
  <c r="H393" i="7"/>
  <c r="H388" i="15"/>
  <c r="I393" i="7"/>
  <c r="J388" i="15"/>
  <c r="J393" i="7"/>
  <c r="L388" i="15"/>
  <c r="K393" i="7"/>
  <c r="F393" i="7"/>
  <c r="G393" i="7"/>
  <c r="D394" i="7"/>
  <c r="P394" i="7"/>
  <c r="A389" i="15"/>
  <c r="F389" i="15"/>
  <c r="H394" i="7"/>
  <c r="H389" i="15"/>
  <c r="I394" i="7"/>
  <c r="J389" i="15"/>
  <c r="J394" i="7"/>
  <c r="L389" i="15"/>
  <c r="K394" i="7"/>
  <c r="F394" i="7"/>
  <c r="G394" i="7"/>
  <c r="D395" i="7"/>
  <c r="P395" i="7"/>
  <c r="A390" i="15"/>
  <c r="F390" i="15"/>
  <c r="H395" i="7"/>
  <c r="H390" i="15"/>
  <c r="I395" i="7"/>
  <c r="J390" i="15"/>
  <c r="J395" i="7"/>
  <c r="L390" i="15"/>
  <c r="K395" i="7"/>
  <c r="F395" i="7"/>
  <c r="G395" i="7"/>
  <c r="D396" i="7"/>
  <c r="P396" i="7"/>
  <c r="A391" i="15"/>
  <c r="F391" i="15"/>
  <c r="H396" i="7"/>
  <c r="H391" i="15"/>
  <c r="I396" i="7"/>
  <c r="J391" i="15"/>
  <c r="J396" i="7"/>
  <c r="L391" i="15"/>
  <c r="K396" i="7"/>
  <c r="F396" i="7"/>
  <c r="G396" i="7"/>
  <c r="D397" i="7"/>
  <c r="P397" i="7"/>
  <c r="A392" i="15"/>
  <c r="F392" i="15"/>
  <c r="H397" i="7"/>
  <c r="H392" i="15"/>
  <c r="I397" i="7"/>
  <c r="J392" i="15"/>
  <c r="J397" i="7"/>
  <c r="L392" i="15"/>
  <c r="K397" i="7"/>
  <c r="F397" i="7"/>
  <c r="G397" i="7"/>
  <c r="D398" i="7"/>
  <c r="P398" i="7"/>
  <c r="A393" i="15"/>
  <c r="F393" i="15"/>
  <c r="H398" i="7"/>
  <c r="H393" i="15"/>
  <c r="I398" i="7"/>
  <c r="J393" i="15"/>
  <c r="J398" i="7"/>
  <c r="L393" i="15"/>
  <c r="K398" i="7"/>
  <c r="F398" i="7"/>
  <c r="G398" i="7"/>
  <c r="D399" i="7"/>
  <c r="P399" i="7"/>
  <c r="A394" i="15"/>
  <c r="F394" i="15"/>
  <c r="H399" i="7"/>
  <c r="H394" i="15"/>
  <c r="I399" i="7"/>
  <c r="J394" i="15"/>
  <c r="J399" i="7"/>
  <c r="L394" i="15"/>
  <c r="K399" i="7"/>
  <c r="F399" i="7"/>
  <c r="G399" i="7"/>
  <c r="D400" i="7"/>
  <c r="P400" i="7"/>
  <c r="A395" i="15"/>
  <c r="F395" i="15"/>
  <c r="H400" i="7"/>
  <c r="H395" i="15"/>
  <c r="I400" i="7"/>
  <c r="J395" i="15"/>
  <c r="J400" i="7"/>
  <c r="L395" i="15"/>
  <c r="K400" i="7"/>
  <c r="F400" i="7"/>
  <c r="G400" i="7"/>
  <c r="D401" i="7"/>
  <c r="P401" i="7"/>
  <c r="A396" i="15"/>
  <c r="F396" i="15"/>
  <c r="H401" i="7"/>
  <c r="H396" i="15"/>
  <c r="I401" i="7"/>
  <c r="J396" i="15"/>
  <c r="J401" i="7"/>
  <c r="L396" i="15"/>
  <c r="K401" i="7"/>
  <c r="F401" i="7"/>
  <c r="G401" i="7"/>
  <c r="D402" i="7"/>
  <c r="P402" i="7"/>
  <c r="A397" i="15"/>
  <c r="F397" i="15"/>
  <c r="H402" i="7"/>
  <c r="H397" i="15"/>
  <c r="I402" i="7"/>
  <c r="J397" i="15"/>
  <c r="J402" i="7"/>
  <c r="L397" i="15"/>
  <c r="K402" i="7"/>
  <c r="F402" i="7"/>
  <c r="G402" i="7"/>
  <c r="D403" i="7"/>
  <c r="P403" i="7"/>
  <c r="A398" i="15"/>
  <c r="F398" i="15"/>
  <c r="H403" i="7"/>
  <c r="H398" i="15"/>
  <c r="I403" i="7"/>
  <c r="J398" i="15"/>
  <c r="J403" i="7"/>
  <c r="L398" i="15"/>
  <c r="K403" i="7"/>
  <c r="F403" i="7"/>
  <c r="G403" i="7"/>
  <c r="D404" i="7"/>
  <c r="P404" i="7"/>
  <c r="A399" i="15"/>
  <c r="F399" i="15"/>
  <c r="H404" i="7"/>
  <c r="H399" i="15"/>
  <c r="I404" i="7"/>
  <c r="J399" i="15"/>
  <c r="J404" i="7"/>
  <c r="L399" i="15"/>
  <c r="K404" i="7"/>
  <c r="F404" i="7"/>
  <c r="G404" i="7"/>
  <c r="D405" i="7"/>
  <c r="P405" i="7"/>
  <c r="A400" i="15"/>
  <c r="F400" i="15"/>
  <c r="H405" i="7"/>
  <c r="H400" i="15"/>
  <c r="I405" i="7"/>
  <c r="J400" i="15"/>
  <c r="J405" i="7"/>
  <c r="L400" i="15"/>
  <c r="K405" i="7"/>
  <c r="F405" i="7"/>
  <c r="G405" i="7"/>
  <c r="D406" i="7"/>
  <c r="P406" i="7"/>
  <c r="A401" i="15"/>
  <c r="F401" i="15"/>
  <c r="H406" i="7"/>
  <c r="H401" i="15"/>
  <c r="I406" i="7"/>
  <c r="J401" i="15"/>
  <c r="J406" i="7"/>
  <c r="L401" i="15"/>
  <c r="K406" i="7"/>
  <c r="F406" i="7"/>
  <c r="G406" i="7"/>
  <c r="D407" i="7"/>
  <c r="P407" i="7"/>
  <c r="A402" i="15"/>
  <c r="F402" i="15"/>
  <c r="H407" i="7"/>
  <c r="H402" i="15"/>
  <c r="I407" i="7"/>
  <c r="J402" i="15"/>
  <c r="J407" i="7"/>
  <c r="L402" i="15"/>
  <c r="K407" i="7"/>
  <c r="F407" i="7"/>
  <c r="G407" i="7"/>
  <c r="D408" i="7"/>
  <c r="P408" i="7"/>
  <c r="A403" i="15"/>
  <c r="F403" i="15"/>
  <c r="H408" i="7"/>
  <c r="H403" i="15"/>
  <c r="I408" i="7"/>
  <c r="J403" i="15"/>
  <c r="J408" i="7"/>
  <c r="L403" i="15"/>
  <c r="K408" i="7"/>
  <c r="F408" i="7"/>
  <c r="G408" i="7"/>
  <c r="D409" i="7"/>
  <c r="P409" i="7"/>
  <c r="A404" i="15"/>
  <c r="F404" i="15"/>
  <c r="H409" i="7"/>
  <c r="H404" i="15"/>
  <c r="I409" i="7"/>
  <c r="J404" i="15"/>
  <c r="J409" i="7"/>
  <c r="L404" i="15"/>
  <c r="K409" i="7"/>
  <c r="F409" i="7"/>
  <c r="G409" i="7"/>
  <c r="D410" i="7"/>
  <c r="P410" i="7"/>
  <c r="A405" i="15"/>
  <c r="F405" i="15"/>
  <c r="H410" i="7"/>
  <c r="H405" i="15"/>
  <c r="I410" i="7"/>
  <c r="J405" i="15"/>
  <c r="J410" i="7"/>
  <c r="L405" i="15"/>
  <c r="K410" i="7"/>
  <c r="F410" i="7"/>
  <c r="G410" i="7"/>
  <c r="D411" i="7"/>
  <c r="P411" i="7"/>
  <c r="A406" i="15"/>
  <c r="F406" i="15"/>
  <c r="H411" i="7"/>
  <c r="H406" i="15"/>
  <c r="I411" i="7"/>
  <c r="J406" i="15"/>
  <c r="J411" i="7"/>
  <c r="L406" i="15"/>
  <c r="K411" i="7"/>
  <c r="F411" i="7"/>
  <c r="G411" i="7"/>
  <c r="D412" i="7"/>
  <c r="P412" i="7"/>
  <c r="A407" i="15"/>
  <c r="F407" i="15"/>
  <c r="H412" i="7"/>
  <c r="H407" i="15"/>
  <c r="I412" i="7"/>
  <c r="J407" i="15"/>
  <c r="J412" i="7"/>
  <c r="L407" i="15"/>
  <c r="K412" i="7"/>
  <c r="F412" i="7"/>
  <c r="G412" i="7"/>
  <c r="D413" i="7"/>
  <c r="P413" i="7"/>
  <c r="A408" i="15"/>
  <c r="F408" i="15"/>
  <c r="H413" i="7"/>
  <c r="H408" i="15"/>
  <c r="I413" i="7"/>
  <c r="J408" i="15"/>
  <c r="J413" i="7"/>
  <c r="L408" i="15"/>
  <c r="K413" i="7"/>
  <c r="F413" i="7"/>
  <c r="G413" i="7"/>
  <c r="D414" i="7"/>
  <c r="P414" i="7"/>
  <c r="A409" i="15"/>
  <c r="F409" i="15"/>
  <c r="H414" i="7"/>
  <c r="H409" i="15"/>
  <c r="I414" i="7"/>
  <c r="J409" i="15"/>
  <c r="J414" i="7"/>
  <c r="L409" i="15"/>
  <c r="K414" i="7"/>
  <c r="F414" i="7"/>
  <c r="G414" i="7"/>
  <c r="D415" i="7"/>
  <c r="P415" i="7"/>
  <c r="A410" i="15"/>
  <c r="F410" i="15"/>
  <c r="H415" i="7"/>
  <c r="H410" i="15"/>
  <c r="I415" i="7"/>
  <c r="J410" i="15"/>
  <c r="J415" i="7"/>
  <c r="L410" i="15"/>
  <c r="K415" i="7"/>
  <c r="F415" i="7"/>
  <c r="G415" i="7"/>
  <c r="D416" i="7"/>
  <c r="P416" i="7"/>
  <c r="A411" i="15"/>
  <c r="F411" i="15"/>
  <c r="H416" i="7"/>
  <c r="H411" i="15"/>
  <c r="I416" i="7"/>
  <c r="J411" i="15"/>
  <c r="J416" i="7"/>
  <c r="L411" i="15"/>
  <c r="K416" i="7"/>
  <c r="F416" i="7"/>
  <c r="G416" i="7"/>
  <c r="D417" i="7"/>
  <c r="P417" i="7"/>
  <c r="A412" i="15"/>
  <c r="F412" i="15"/>
  <c r="H417" i="7"/>
  <c r="H412" i="15"/>
  <c r="I417" i="7"/>
  <c r="J412" i="15"/>
  <c r="J417" i="7"/>
  <c r="L412" i="15"/>
  <c r="K417" i="7"/>
  <c r="F417" i="7"/>
  <c r="G417" i="7"/>
  <c r="D418" i="7"/>
  <c r="P418" i="7"/>
  <c r="A413" i="15"/>
  <c r="F413" i="15"/>
  <c r="H418" i="7"/>
  <c r="H413" i="15"/>
  <c r="I418" i="7"/>
  <c r="J413" i="15"/>
  <c r="J418" i="7"/>
  <c r="L413" i="15"/>
  <c r="K418" i="7"/>
  <c r="F418" i="7"/>
  <c r="G418" i="7"/>
  <c r="D419" i="7"/>
  <c r="P419" i="7"/>
  <c r="A414" i="15"/>
  <c r="F414" i="15"/>
  <c r="H419" i="7"/>
  <c r="H414" i="15"/>
  <c r="I419" i="7"/>
  <c r="J414" i="15"/>
  <c r="J419" i="7"/>
  <c r="L414" i="15"/>
  <c r="K419" i="7"/>
  <c r="F419" i="7"/>
  <c r="G419" i="7"/>
  <c r="D420" i="7"/>
  <c r="P420" i="7"/>
  <c r="A415" i="15"/>
  <c r="F415" i="15"/>
  <c r="H420" i="7"/>
  <c r="H415" i="15"/>
  <c r="I420" i="7"/>
  <c r="J415" i="15"/>
  <c r="J420" i="7"/>
  <c r="L415" i="15"/>
  <c r="K420" i="7"/>
  <c r="F420" i="7"/>
  <c r="G420" i="7"/>
  <c r="D421" i="7"/>
  <c r="P421" i="7"/>
  <c r="A416" i="15"/>
  <c r="F416" i="15"/>
  <c r="H421" i="7"/>
  <c r="H416" i="15"/>
  <c r="I421" i="7"/>
  <c r="J416" i="15"/>
  <c r="J421" i="7"/>
  <c r="L416" i="15"/>
  <c r="K421" i="7"/>
  <c r="F421" i="7"/>
  <c r="G421" i="7"/>
  <c r="D422" i="7"/>
  <c r="P422" i="7"/>
  <c r="A417" i="15"/>
  <c r="F417" i="15"/>
  <c r="H422" i="7"/>
  <c r="H417" i="15"/>
  <c r="I422" i="7"/>
  <c r="J417" i="15"/>
  <c r="J422" i="7"/>
  <c r="L417" i="15"/>
  <c r="K422" i="7"/>
  <c r="F422" i="7"/>
  <c r="G422" i="7"/>
  <c r="D423" i="7"/>
  <c r="P423" i="7"/>
  <c r="A418" i="15"/>
  <c r="F418" i="15"/>
  <c r="H423" i="7"/>
  <c r="H418" i="15"/>
  <c r="I423" i="7"/>
  <c r="J418" i="15"/>
  <c r="J423" i="7"/>
  <c r="L418" i="15"/>
  <c r="K423" i="7"/>
  <c r="F423" i="7"/>
  <c r="G423" i="7"/>
  <c r="D424" i="7"/>
  <c r="P424" i="7"/>
  <c r="A419" i="15"/>
  <c r="F419" i="15"/>
  <c r="H424" i="7"/>
  <c r="H419" i="15"/>
  <c r="I424" i="7"/>
  <c r="J419" i="15"/>
  <c r="J424" i="7"/>
  <c r="L419" i="15"/>
  <c r="K424" i="7"/>
  <c r="F424" i="7"/>
  <c r="G424" i="7"/>
  <c r="D425" i="7"/>
  <c r="P425" i="7"/>
  <c r="A420" i="15"/>
  <c r="F420" i="15"/>
  <c r="H425" i="7"/>
  <c r="H420" i="15"/>
  <c r="I425" i="7"/>
  <c r="J420" i="15"/>
  <c r="J425" i="7"/>
  <c r="L420" i="15"/>
  <c r="K425" i="7"/>
  <c r="F425" i="7"/>
  <c r="G425" i="7"/>
  <c r="D426" i="7"/>
  <c r="P426" i="7"/>
  <c r="A421" i="15"/>
  <c r="F421" i="15"/>
  <c r="H426" i="7"/>
  <c r="H421" i="15"/>
  <c r="I426" i="7"/>
  <c r="J421" i="15"/>
  <c r="J426" i="7"/>
  <c r="L421" i="15"/>
  <c r="K426" i="7"/>
  <c r="F426" i="7"/>
  <c r="G426" i="7"/>
  <c r="D427" i="7"/>
  <c r="P427" i="7"/>
  <c r="A422" i="15"/>
  <c r="F422" i="15"/>
  <c r="H427" i="7"/>
  <c r="H422" i="15"/>
  <c r="I427" i="7"/>
  <c r="J422" i="15"/>
  <c r="J427" i="7"/>
  <c r="L422" i="15"/>
  <c r="K427" i="7"/>
  <c r="F427" i="7"/>
  <c r="G427" i="7"/>
  <c r="D428" i="7"/>
  <c r="P428" i="7"/>
  <c r="A423" i="15"/>
  <c r="F423" i="15"/>
  <c r="H428" i="7"/>
  <c r="H423" i="15"/>
  <c r="I428" i="7"/>
  <c r="J423" i="15"/>
  <c r="J428" i="7"/>
  <c r="L423" i="15"/>
  <c r="K428" i="7"/>
  <c r="F428" i="7"/>
  <c r="G428" i="7"/>
  <c r="D429" i="7"/>
  <c r="P429" i="7"/>
  <c r="A424" i="15"/>
  <c r="F424" i="15"/>
  <c r="H429" i="7"/>
  <c r="H424" i="15"/>
  <c r="I429" i="7"/>
  <c r="J424" i="15"/>
  <c r="J429" i="7"/>
  <c r="L424" i="15"/>
  <c r="K429" i="7"/>
  <c r="F429" i="7"/>
  <c r="G429" i="7"/>
  <c r="D430" i="7"/>
  <c r="P430" i="7"/>
  <c r="A425" i="15"/>
  <c r="F425" i="15"/>
  <c r="H430" i="7"/>
  <c r="H425" i="15"/>
  <c r="I430" i="7"/>
  <c r="J425" i="15"/>
  <c r="J430" i="7"/>
  <c r="L425" i="15"/>
  <c r="K430" i="7"/>
  <c r="F430" i="7"/>
  <c r="G430" i="7"/>
  <c r="D431" i="7"/>
  <c r="P431" i="7"/>
  <c r="A426" i="15"/>
  <c r="F426" i="15"/>
  <c r="H431" i="7"/>
  <c r="H426" i="15"/>
  <c r="I431" i="7"/>
  <c r="J426" i="15"/>
  <c r="J431" i="7"/>
  <c r="L426" i="15"/>
  <c r="K431" i="7"/>
  <c r="F431" i="7"/>
  <c r="G431" i="7"/>
  <c r="D432" i="7"/>
  <c r="P432" i="7"/>
  <c r="A427" i="15"/>
  <c r="F427" i="15"/>
  <c r="H432" i="7"/>
  <c r="H427" i="15"/>
  <c r="I432" i="7"/>
  <c r="J427" i="15"/>
  <c r="J432" i="7"/>
  <c r="L427" i="15"/>
  <c r="K432" i="7"/>
  <c r="F432" i="7"/>
  <c r="G432" i="7"/>
  <c r="D433" i="7"/>
  <c r="P433" i="7"/>
  <c r="A428" i="15"/>
  <c r="F428" i="15"/>
  <c r="H433" i="7"/>
  <c r="H428" i="15"/>
  <c r="I433" i="7"/>
  <c r="J428" i="15"/>
  <c r="J433" i="7"/>
  <c r="L428" i="15"/>
  <c r="K433" i="7"/>
  <c r="F433" i="7"/>
  <c r="G433" i="7"/>
  <c r="D434" i="7"/>
  <c r="P434" i="7"/>
  <c r="A429" i="15"/>
  <c r="F429" i="15"/>
  <c r="H434" i="7"/>
  <c r="H429" i="15"/>
  <c r="I434" i="7"/>
  <c r="J429" i="15"/>
  <c r="J434" i="7"/>
  <c r="L429" i="15"/>
  <c r="K434" i="7"/>
  <c r="F434" i="7"/>
  <c r="G434" i="7"/>
  <c r="D435" i="7"/>
  <c r="P435" i="7"/>
  <c r="A430" i="15"/>
  <c r="F430" i="15"/>
  <c r="H435" i="7"/>
  <c r="H430" i="15"/>
  <c r="I435" i="7"/>
  <c r="J430" i="15"/>
  <c r="J435" i="7"/>
  <c r="L430" i="15"/>
  <c r="K435" i="7"/>
  <c r="F435" i="7"/>
  <c r="G435" i="7"/>
  <c r="D436" i="7"/>
  <c r="P436" i="7"/>
  <c r="A431" i="15"/>
  <c r="F431" i="15"/>
  <c r="H436" i="7"/>
  <c r="H431" i="15"/>
  <c r="I436" i="7"/>
  <c r="J431" i="15"/>
  <c r="J436" i="7"/>
  <c r="L431" i="15"/>
  <c r="K436" i="7"/>
  <c r="F436" i="7"/>
  <c r="G436" i="7"/>
  <c r="D437" i="7"/>
  <c r="P437" i="7"/>
  <c r="A432" i="15"/>
  <c r="F432" i="15"/>
  <c r="H437" i="7"/>
  <c r="H432" i="15"/>
  <c r="I437" i="7"/>
  <c r="J432" i="15"/>
  <c r="J437" i="7"/>
  <c r="L432" i="15"/>
  <c r="K437" i="7"/>
  <c r="F437" i="7"/>
  <c r="G437" i="7"/>
  <c r="D438" i="7"/>
  <c r="P438" i="7"/>
  <c r="A433" i="15"/>
  <c r="F433" i="15"/>
  <c r="H438" i="7"/>
  <c r="H433" i="15"/>
  <c r="I438" i="7"/>
  <c r="J433" i="15"/>
  <c r="J438" i="7"/>
  <c r="L433" i="15"/>
  <c r="K438" i="7"/>
  <c r="F438" i="7"/>
  <c r="G438" i="7"/>
  <c r="D439" i="7"/>
  <c r="P439" i="7"/>
  <c r="A434" i="15"/>
  <c r="F434" i="15"/>
  <c r="H439" i="7"/>
  <c r="H434" i="15"/>
  <c r="I439" i="7"/>
  <c r="J434" i="15"/>
  <c r="J439" i="7"/>
  <c r="L434" i="15"/>
  <c r="K439" i="7"/>
  <c r="F439" i="7"/>
  <c r="G439" i="7"/>
  <c r="D440" i="7"/>
  <c r="P440" i="7"/>
  <c r="A435" i="15"/>
  <c r="F435" i="15"/>
  <c r="H440" i="7"/>
  <c r="H435" i="15"/>
  <c r="I440" i="7"/>
  <c r="J435" i="15"/>
  <c r="J440" i="7"/>
  <c r="L435" i="15"/>
  <c r="K440" i="7"/>
  <c r="F440" i="7"/>
  <c r="G440" i="7"/>
  <c r="D441" i="7"/>
  <c r="P441" i="7"/>
  <c r="A436" i="15"/>
  <c r="F436" i="15"/>
  <c r="H441" i="7"/>
  <c r="H436" i="15"/>
  <c r="I441" i="7"/>
  <c r="J436" i="15"/>
  <c r="J441" i="7"/>
  <c r="L436" i="15"/>
  <c r="K441" i="7"/>
  <c r="F441" i="7"/>
  <c r="G441" i="7"/>
  <c r="D442" i="7"/>
  <c r="P442" i="7"/>
  <c r="A437" i="15"/>
  <c r="F437" i="15"/>
  <c r="H442" i="7"/>
  <c r="H437" i="15"/>
  <c r="I442" i="7"/>
  <c r="J437" i="15"/>
  <c r="J442" i="7"/>
  <c r="L437" i="15"/>
  <c r="K442" i="7"/>
  <c r="F442" i="7"/>
  <c r="G442" i="7"/>
  <c r="D443" i="7"/>
  <c r="P443" i="7"/>
  <c r="A438" i="15"/>
  <c r="F438" i="15"/>
  <c r="H443" i="7"/>
  <c r="H438" i="15"/>
  <c r="I443" i="7"/>
  <c r="J438" i="15"/>
  <c r="J443" i="7"/>
  <c r="L438" i="15"/>
  <c r="K443" i="7"/>
  <c r="F443" i="7"/>
  <c r="G443" i="7"/>
  <c r="D444" i="7"/>
  <c r="P444" i="7"/>
  <c r="A439" i="15"/>
  <c r="F439" i="15"/>
  <c r="H444" i="7"/>
  <c r="H439" i="15"/>
  <c r="I444" i="7"/>
  <c r="J439" i="15"/>
  <c r="J444" i="7"/>
  <c r="L439" i="15"/>
  <c r="K444" i="7"/>
  <c r="F444" i="7"/>
  <c r="G444" i="7"/>
  <c r="D445" i="7"/>
  <c r="P445" i="7"/>
  <c r="A440" i="15"/>
  <c r="F440" i="15"/>
  <c r="H445" i="7"/>
  <c r="H440" i="15"/>
  <c r="I445" i="7"/>
  <c r="J440" i="15"/>
  <c r="J445" i="7"/>
  <c r="L440" i="15"/>
  <c r="K445" i="7"/>
  <c r="F445" i="7"/>
  <c r="G445" i="7"/>
  <c r="D446" i="7"/>
  <c r="P446" i="7"/>
  <c r="A441" i="15"/>
  <c r="F441" i="15"/>
  <c r="H446" i="7"/>
  <c r="H441" i="15"/>
  <c r="I446" i="7"/>
  <c r="J441" i="15"/>
  <c r="J446" i="7"/>
  <c r="L441" i="15"/>
  <c r="K446" i="7"/>
  <c r="F446" i="7"/>
  <c r="G446" i="7"/>
  <c r="D447" i="7"/>
  <c r="P447" i="7"/>
  <c r="A442" i="15"/>
  <c r="F442" i="15"/>
  <c r="H447" i="7"/>
  <c r="H442" i="15"/>
  <c r="I447" i="7"/>
  <c r="J442" i="15"/>
  <c r="J447" i="7"/>
  <c r="L442" i="15"/>
  <c r="K447" i="7"/>
  <c r="F447" i="7"/>
  <c r="G447" i="7"/>
  <c r="D448" i="7"/>
  <c r="P448" i="7"/>
  <c r="A443" i="15"/>
  <c r="F443" i="15"/>
  <c r="H448" i="7"/>
  <c r="H443" i="15"/>
  <c r="I448" i="7"/>
  <c r="J443" i="15"/>
  <c r="J448" i="7"/>
  <c r="L443" i="15"/>
  <c r="K448" i="7"/>
  <c r="F448" i="7"/>
  <c r="G448" i="7"/>
  <c r="D449" i="7"/>
  <c r="P449" i="7"/>
  <c r="A444" i="15"/>
  <c r="F444" i="15"/>
  <c r="H449" i="7"/>
  <c r="H444" i="15"/>
  <c r="I449" i="7"/>
  <c r="J444" i="15"/>
  <c r="J449" i="7"/>
  <c r="L444" i="15"/>
  <c r="K449" i="7"/>
  <c r="F449" i="7"/>
  <c r="G449" i="7"/>
  <c r="D450" i="7"/>
  <c r="P450" i="7"/>
  <c r="A445" i="15"/>
  <c r="F445" i="15"/>
  <c r="H450" i="7"/>
  <c r="H445" i="15"/>
  <c r="I450" i="7"/>
  <c r="J445" i="15"/>
  <c r="J450" i="7"/>
  <c r="L445" i="15"/>
  <c r="K450" i="7"/>
  <c r="F450" i="7"/>
  <c r="G450" i="7"/>
  <c r="D451" i="7"/>
  <c r="P451" i="7"/>
  <c r="A446" i="15"/>
  <c r="F446" i="15"/>
  <c r="H451" i="7"/>
  <c r="H446" i="15"/>
  <c r="I451" i="7"/>
  <c r="J446" i="15"/>
  <c r="J451" i="7"/>
  <c r="L446" i="15"/>
  <c r="K451" i="7"/>
  <c r="F451" i="7"/>
  <c r="G451" i="7"/>
  <c r="D452" i="7"/>
  <c r="P452" i="7"/>
  <c r="A447" i="15"/>
  <c r="F447" i="15"/>
  <c r="H452" i="7"/>
  <c r="H447" i="15"/>
  <c r="I452" i="7"/>
  <c r="J447" i="15"/>
  <c r="J452" i="7"/>
  <c r="L447" i="15"/>
  <c r="K452" i="7"/>
  <c r="F452" i="7"/>
  <c r="G452" i="7"/>
  <c r="D453" i="7"/>
  <c r="P453" i="7"/>
  <c r="A448" i="15"/>
  <c r="F448" i="15"/>
  <c r="H453" i="7"/>
  <c r="H448" i="15"/>
  <c r="I453" i="7"/>
  <c r="J448" i="15"/>
  <c r="J453" i="7"/>
  <c r="L448" i="15"/>
  <c r="K453" i="7"/>
  <c r="F453" i="7"/>
  <c r="G453" i="7"/>
  <c r="D454" i="7"/>
  <c r="P454" i="7"/>
  <c r="A449" i="15"/>
  <c r="F449" i="15"/>
  <c r="H454" i="7"/>
  <c r="H449" i="15"/>
  <c r="I454" i="7"/>
  <c r="J449" i="15"/>
  <c r="J454" i="7"/>
  <c r="L449" i="15"/>
  <c r="K454" i="7"/>
  <c r="F454" i="7"/>
  <c r="G454" i="7"/>
  <c r="D455" i="7"/>
  <c r="P455" i="7"/>
  <c r="A450" i="15"/>
  <c r="F450" i="15"/>
  <c r="H455" i="7"/>
  <c r="H450" i="15"/>
  <c r="I455" i="7"/>
  <c r="J450" i="15"/>
  <c r="J455" i="7"/>
  <c r="L450" i="15"/>
  <c r="K455" i="7"/>
  <c r="F455" i="7"/>
  <c r="G455" i="7"/>
  <c r="D456" i="7"/>
  <c r="P456" i="7"/>
  <c r="A451" i="15"/>
  <c r="F451" i="15"/>
  <c r="H456" i="7"/>
  <c r="H451" i="15"/>
  <c r="I456" i="7"/>
  <c r="J451" i="15"/>
  <c r="J456" i="7"/>
  <c r="L451" i="15"/>
  <c r="K456" i="7"/>
  <c r="F456" i="7"/>
  <c r="G456" i="7"/>
  <c r="D457" i="7"/>
  <c r="P457" i="7"/>
  <c r="A452" i="15"/>
  <c r="F452" i="15"/>
  <c r="H457" i="7"/>
  <c r="H452" i="15"/>
  <c r="I457" i="7"/>
  <c r="J452" i="15"/>
  <c r="J457" i="7"/>
  <c r="L452" i="15"/>
  <c r="K457" i="7"/>
  <c r="F457" i="7"/>
  <c r="G457" i="7"/>
  <c r="D458" i="7"/>
  <c r="P458" i="7"/>
  <c r="A453" i="15"/>
  <c r="F453" i="15"/>
  <c r="H458" i="7"/>
  <c r="H453" i="15"/>
  <c r="I458" i="7"/>
  <c r="J453" i="15"/>
  <c r="J458" i="7"/>
  <c r="L453" i="15"/>
  <c r="K458" i="7"/>
  <c r="F458" i="7"/>
  <c r="G458" i="7"/>
  <c r="D459" i="7"/>
  <c r="P459" i="7"/>
  <c r="A454" i="15"/>
  <c r="F454" i="15"/>
  <c r="H459" i="7"/>
  <c r="H454" i="15"/>
  <c r="I459" i="7"/>
  <c r="J454" i="15"/>
  <c r="J459" i="7"/>
  <c r="L454" i="15"/>
  <c r="K459" i="7"/>
  <c r="F459" i="7"/>
  <c r="G459" i="7"/>
  <c r="D460" i="7"/>
  <c r="P460" i="7"/>
  <c r="A455" i="15"/>
  <c r="F455" i="15"/>
  <c r="H460" i="7"/>
  <c r="H455" i="15"/>
  <c r="I460" i="7"/>
  <c r="J455" i="15"/>
  <c r="J460" i="7"/>
  <c r="L455" i="15"/>
  <c r="K460" i="7"/>
  <c r="F460" i="7"/>
  <c r="G460" i="7"/>
  <c r="D461" i="7"/>
  <c r="P461" i="7"/>
  <c r="A456" i="15"/>
  <c r="F456" i="15"/>
  <c r="H461" i="7"/>
  <c r="H456" i="15"/>
  <c r="I461" i="7"/>
  <c r="J456" i="15"/>
  <c r="J461" i="7"/>
  <c r="L456" i="15"/>
  <c r="K461" i="7"/>
  <c r="F461" i="7"/>
  <c r="G461" i="7"/>
  <c r="D462" i="7"/>
  <c r="P462" i="7"/>
  <c r="A457" i="15"/>
  <c r="F457" i="15"/>
  <c r="H462" i="7"/>
  <c r="H457" i="15"/>
  <c r="I462" i="7"/>
  <c r="J457" i="15"/>
  <c r="J462" i="7"/>
  <c r="L457" i="15"/>
  <c r="K462" i="7"/>
  <c r="F462" i="7"/>
  <c r="G462" i="7"/>
  <c r="D463" i="7"/>
  <c r="P463" i="7"/>
  <c r="A458" i="15"/>
  <c r="F458" i="15"/>
  <c r="H463" i="7"/>
  <c r="H458" i="15"/>
  <c r="I463" i="7"/>
  <c r="J458" i="15"/>
  <c r="J463" i="7"/>
  <c r="L458" i="15"/>
  <c r="K463" i="7"/>
  <c r="F463" i="7"/>
  <c r="G463" i="7"/>
  <c r="D464" i="7"/>
  <c r="P464" i="7"/>
  <c r="A459" i="15"/>
  <c r="F459" i="15"/>
  <c r="H464" i="7"/>
  <c r="H459" i="15"/>
  <c r="I464" i="7"/>
  <c r="J459" i="15"/>
  <c r="J464" i="7"/>
  <c r="L459" i="15"/>
  <c r="K464" i="7"/>
  <c r="F464" i="7"/>
  <c r="G464" i="7"/>
  <c r="D465" i="7"/>
  <c r="P465" i="7"/>
  <c r="A460" i="15"/>
  <c r="F460" i="15"/>
  <c r="H465" i="7"/>
  <c r="H460" i="15"/>
  <c r="I465" i="7"/>
  <c r="J460" i="15"/>
  <c r="J465" i="7"/>
  <c r="L460" i="15"/>
  <c r="K465" i="7"/>
  <c r="F465" i="7"/>
  <c r="G465" i="7"/>
  <c r="D466" i="7"/>
  <c r="P466" i="7"/>
  <c r="A461" i="15"/>
  <c r="F461" i="15"/>
  <c r="H466" i="7"/>
  <c r="H461" i="15"/>
  <c r="I466" i="7"/>
  <c r="J461" i="15"/>
  <c r="J466" i="7"/>
  <c r="L461" i="15"/>
  <c r="K466" i="7"/>
  <c r="F466" i="7"/>
  <c r="G466" i="7"/>
  <c r="D467" i="7"/>
  <c r="P467" i="7"/>
  <c r="A462" i="15"/>
  <c r="F462" i="15"/>
  <c r="H467" i="7"/>
  <c r="H462" i="15"/>
  <c r="I467" i="7"/>
  <c r="J462" i="15"/>
  <c r="J467" i="7"/>
  <c r="L462" i="15"/>
  <c r="K467" i="7"/>
  <c r="F467" i="7"/>
  <c r="G467" i="7"/>
  <c r="D468" i="7"/>
  <c r="P468" i="7"/>
  <c r="A463" i="15"/>
  <c r="F463" i="15"/>
  <c r="H468" i="7"/>
  <c r="H463" i="15"/>
  <c r="I468" i="7"/>
  <c r="J463" i="15"/>
  <c r="J468" i="7"/>
  <c r="L463" i="15"/>
  <c r="K468" i="7"/>
  <c r="F468" i="7"/>
  <c r="G468" i="7"/>
  <c r="D469" i="7"/>
  <c r="P469" i="7"/>
  <c r="A464" i="15"/>
  <c r="F464" i="15"/>
  <c r="H469" i="7"/>
  <c r="H464" i="15"/>
  <c r="I469" i="7"/>
  <c r="J464" i="15"/>
  <c r="J469" i="7"/>
  <c r="L464" i="15"/>
  <c r="K469" i="7"/>
  <c r="F469" i="7"/>
  <c r="G469" i="7"/>
  <c r="D470" i="7"/>
  <c r="P470" i="7"/>
  <c r="A465" i="15"/>
  <c r="F465" i="15"/>
  <c r="H470" i="7"/>
  <c r="H465" i="15"/>
  <c r="I470" i="7"/>
  <c r="J465" i="15"/>
  <c r="J470" i="7"/>
  <c r="L465" i="15"/>
  <c r="K470" i="7"/>
  <c r="F470" i="7"/>
  <c r="G470" i="7"/>
  <c r="D471" i="7"/>
  <c r="P471" i="7"/>
  <c r="A466" i="15"/>
  <c r="F466" i="15"/>
  <c r="H471" i="7"/>
  <c r="H466" i="15"/>
  <c r="I471" i="7"/>
  <c r="J466" i="15"/>
  <c r="J471" i="7"/>
  <c r="L466" i="15"/>
  <c r="K471" i="7"/>
  <c r="F471" i="7"/>
  <c r="G471" i="7"/>
  <c r="D472" i="7"/>
  <c r="P472" i="7"/>
  <c r="A467" i="15"/>
  <c r="F467" i="15"/>
  <c r="H472" i="7"/>
  <c r="H467" i="15"/>
  <c r="I472" i="7"/>
  <c r="J467" i="15"/>
  <c r="J472" i="7"/>
  <c r="L467" i="15"/>
  <c r="K472" i="7"/>
  <c r="F472" i="7"/>
  <c r="G472" i="7"/>
  <c r="D473" i="7"/>
  <c r="P473" i="7"/>
  <c r="A468" i="15"/>
  <c r="F468" i="15"/>
  <c r="H473" i="7"/>
  <c r="H468" i="15"/>
  <c r="I473" i="7"/>
  <c r="J468" i="15"/>
  <c r="J473" i="7"/>
  <c r="L468" i="15"/>
  <c r="K473" i="7"/>
  <c r="F473" i="7"/>
  <c r="G473" i="7"/>
  <c r="D474" i="7"/>
  <c r="P474" i="7"/>
  <c r="A469" i="15"/>
  <c r="F469" i="15"/>
  <c r="H474" i="7"/>
  <c r="H469" i="15"/>
  <c r="I474" i="7"/>
  <c r="J469" i="15"/>
  <c r="J474" i="7"/>
  <c r="L469" i="15"/>
  <c r="K474" i="7"/>
  <c r="F474" i="7"/>
  <c r="G474" i="7"/>
  <c r="D475" i="7"/>
  <c r="P475" i="7"/>
  <c r="A470" i="15"/>
  <c r="F470" i="15"/>
  <c r="H475" i="7"/>
  <c r="H470" i="15"/>
  <c r="I475" i="7"/>
  <c r="J470" i="15"/>
  <c r="J475" i="7"/>
  <c r="L470" i="15"/>
  <c r="K475" i="7"/>
  <c r="F475" i="7"/>
  <c r="G475" i="7"/>
  <c r="D476" i="7"/>
  <c r="P476" i="7"/>
  <c r="A471" i="15"/>
  <c r="F471" i="15"/>
  <c r="H476" i="7"/>
  <c r="H471" i="15"/>
  <c r="I476" i="7"/>
  <c r="J471" i="15"/>
  <c r="J476" i="7"/>
  <c r="L471" i="15"/>
  <c r="K476" i="7"/>
  <c r="F476" i="7"/>
  <c r="G476" i="7"/>
  <c r="D477" i="7"/>
  <c r="P477" i="7"/>
  <c r="A472" i="15"/>
  <c r="F472" i="15"/>
  <c r="H477" i="7"/>
  <c r="H472" i="15"/>
  <c r="I477" i="7"/>
  <c r="J472" i="15"/>
  <c r="J477" i="7"/>
  <c r="L472" i="15"/>
  <c r="K477" i="7"/>
  <c r="F477" i="7"/>
  <c r="G477" i="7"/>
  <c r="D478" i="7"/>
  <c r="P478" i="7"/>
  <c r="A473" i="15"/>
  <c r="F473" i="15"/>
  <c r="H478" i="7"/>
  <c r="H473" i="15"/>
  <c r="I478" i="7"/>
  <c r="J473" i="15"/>
  <c r="J478" i="7"/>
  <c r="L473" i="15"/>
  <c r="K478" i="7"/>
  <c r="F478" i="7"/>
  <c r="G478" i="7"/>
  <c r="D479" i="7"/>
  <c r="P479" i="7"/>
  <c r="A474" i="15"/>
  <c r="F474" i="15"/>
  <c r="H479" i="7"/>
  <c r="H474" i="15"/>
  <c r="I479" i="7"/>
  <c r="J474" i="15"/>
  <c r="J479" i="7"/>
  <c r="L474" i="15"/>
  <c r="K479" i="7"/>
  <c r="F479" i="7"/>
  <c r="G479" i="7"/>
  <c r="D480" i="7"/>
  <c r="P480" i="7"/>
  <c r="A475" i="15"/>
  <c r="F475" i="15"/>
  <c r="H480" i="7"/>
  <c r="H475" i="15"/>
  <c r="I480" i="7"/>
  <c r="J475" i="15"/>
  <c r="J480" i="7"/>
  <c r="L475" i="15"/>
  <c r="K480" i="7"/>
  <c r="F480" i="7"/>
  <c r="G480" i="7"/>
  <c r="D481" i="7"/>
  <c r="P481" i="7"/>
  <c r="A476" i="15"/>
  <c r="F476" i="15"/>
  <c r="H481" i="7"/>
  <c r="H476" i="15"/>
  <c r="I481" i="7"/>
  <c r="J476" i="15"/>
  <c r="J481" i="7"/>
  <c r="L476" i="15"/>
  <c r="K481" i="7"/>
  <c r="F481" i="7"/>
  <c r="G481" i="7"/>
  <c r="D482" i="7"/>
  <c r="P482" i="7"/>
  <c r="A477" i="15"/>
  <c r="F477" i="15"/>
  <c r="H482" i="7"/>
  <c r="H477" i="15"/>
  <c r="I482" i="7"/>
  <c r="J477" i="15"/>
  <c r="J482" i="7"/>
  <c r="L477" i="15"/>
  <c r="K482" i="7"/>
  <c r="F482" i="7"/>
  <c r="G482" i="7"/>
  <c r="D483" i="7"/>
  <c r="P483" i="7"/>
  <c r="A478" i="15"/>
  <c r="F478" i="15"/>
  <c r="H483" i="7"/>
  <c r="H478" i="15"/>
  <c r="I483" i="7"/>
  <c r="J478" i="15"/>
  <c r="J483" i="7"/>
  <c r="L478" i="15"/>
  <c r="K483" i="7"/>
  <c r="F483" i="7"/>
  <c r="G483" i="7"/>
  <c r="D484" i="7"/>
  <c r="P484" i="7"/>
  <c r="A479" i="15"/>
  <c r="F479" i="15"/>
  <c r="H484" i="7"/>
  <c r="H479" i="15"/>
  <c r="I484" i="7"/>
  <c r="J479" i="15"/>
  <c r="J484" i="7"/>
  <c r="L479" i="15"/>
  <c r="K484" i="7"/>
  <c r="F484" i="7"/>
  <c r="G484" i="7"/>
  <c r="D485" i="7"/>
  <c r="P485" i="7"/>
  <c r="A480" i="15"/>
  <c r="F480" i="15"/>
  <c r="H485" i="7"/>
  <c r="H480" i="15"/>
  <c r="I485" i="7"/>
  <c r="J480" i="15"/>
  <c r="J485" i="7"/>
  <c r="L480" i="15"/>
  <c r="K485" i="7"/>
  <c r="F485" i="7"/>
  <c r="G485" i="7"/>
  <c r="D486" i="7"/>
  <c r="P486" i="7"/>
  <c r="A481" i="15"/>
  <c r="F481" i="15"/>
  <c r="H486" i="7"/>
  <c r="H481" i="15"/>
  <c r="I486" i="7"/>
  <c r="J481" i="15"/>
  <c r="J486" i="7"/>
  <c r="L481" i="15"/>
  <c r="K486" i="7"/>
  <c r="F486" i="7"/>
  <c r="G486" i="7"/>
  <c r="D487" i="7"/>
  <c r="P487" i="7"/>
  <c r="A482" i="15"/>
  <c r="F482" i="15"/>
  <c r="H487" i="7"/>
  <c r="H482" i="15"/>
  <c r="I487" i="7"/>
  <c r="J482" i="15"/>
  <c r="J487" i="7"/>
  <c r="L482" i="15"/>
  <c r="K487" i="7"/>
  <c r="F487" i="7"/>
  <c r="G487" i="7"/>
  <c r="D488" i="7"/>
  <c r="P488" i="7"/>
  <c r="A483" i="15"/>
  <c r="F483" i="15"/>
  <c r="H488" i="7"/>
  <c r="H483" i="15"/>
  <c r="I488" i="7"/>
  <c r="J483" i="15"/>
  <c r="J488" i="7"/>
  <c r="L483" i="15"/>
  <c r="K488" i="7"/>
  <c r="F488" i="7"/>
  <c r="G488" i="7"/>
  <c r="D489" i="7"/>
  <c r="P489" i="7"/>
  <c r="A484" i="15"/>
  <c r="F484" i="15"/>
  <c r="H489" i="7"/>
  <c r="H484" i="15"/>
  <c r="I489" i="7"/>
  <c r="J484" i="15"/>
  <c r="J489" i="7"/>
  <c r="L484" i="15"/>
  <c r="K489" i="7"/>
  <c r="F489" i="7"/>
  <c r="G489" i="7"/>
  <c r="D490" i="7"/>
  <c r="P490" i="7"/>
  <c r="A485" i="15"/>
  <c r="F485" i="15"/>
  <c r="H490" i="7"/>
  <c r="H485" i="15"/>
  <c r="I490" i="7"/>
  <c r="J485" i="15"/>
  <c r="J490" i="7"/>
  <c r="L485" i="15"/>
  <c r="K490" i="7"/>
  <c r="F490" i="7"/>
  <c r="G490" i="7"/>
  <c r="D491" i="7"/>
  <c r="P491" i="7"/>
  <c r="A486" i="15"/>
  <c r="F486" i="15"/>
  <c r="H491" i="7"/>
  <c r="H486" i="15"/>
  <c r="I491" i="7"/>
  <c r="J486" i="15"/>
  <c r="J491" i="7"/>
  <c r="L486" i="15"/>
  <c r="K491" i="7"/>
  <c r="F491" i="7"/>
  <c r="G491" i="7"/>
  <c r="D492" i="7"/>
  <c r="P492" i="7"/>
  <c r="A487" i="15"/>
  <c r="F487" i="15"/>
  <c r="H492" i="7"/>
  <c r="H487" i="15"/>
  <c r="I492" i="7"/>
  <c r="J487" i="15"/>
  <c r="J492" i="7"/>
  <c r="L487" i="15"/>
  <c r="K492" i="7"/>
  <c r="F492" i="7"/>
  <c r="G492" i="7"/>
  <c r="D493" i="7"/>
  <c r="P493" i="7"/>
  <c r="A488" i="15"/>
  <c r="F488" i="15"/>
  <c r="H493" i="7"/>
  <c r="H488" i="15"/>
  <c r="I493" i="7"/>
  <c r="J488" i="15"/>
  <c r="J493" i="7"/>
  <c r="L488" i="15"/>
  <c r="K493" i="7"/>
  <c r="F493" i="7"/>
  <c r="G493" i="7"/>
  <c r="D494" i="7"/>
  <c r="P494" i="7"/>
  <c r="A489" i="15"/>
  <c r="F489" i="15"/>
  <c r="H494" i="7"/>
  <c r="H489" i="15"/>
  <c r="I494" i="7"/>
  <c r="J489" i="15"/>
  <c r="J494" i="7"/>
  <c r="L489" i="15"/>
  <c r="K494" i="7"/>
  <c r="F494" i="7"/>
  <c r="G494" i="7"/>
  <c r="D495" i="7"/>
  <c r="P495" i="7"/>
  <c r="A490" i="15"/>
  <c r="F490" i="15"/>
  <c r="H495" i="7"/>
  <c r="H490" i="15"/>
  <c r="I495" i="7"/>
  <c r="J490" i="15"/>
  <c r="J495" i="7"/>
  <c r="L490" i="15"/>
  <c r="K495" i="7"/>
  <c r="F495" i="7"/>
  <c r="G495" i="7"/>
  <c r="D496" i="7"/>
  <c r="P496" i="7"/>
  <c r="A491" i="15"/>
  <c r="F491" i="15"/>
  <c r="H496" i="7"/>
  <c r="H491" i="15"/>
  <c r="I496" i="7"/>
  <c r="J491" i="15"/>
  <c r="J496" i="7"/>
  <c r="L491" i="15"/>
  <c r="K496" i="7"/>
  <c r="F496" i="7"/>
  <c r="G496" i="7"/>
  <c r="D497" i="7"/>
  <c r="P497" i="7"/>
  <c r="A492" i="15"/>
  <c r="F492" i="15"/>
  <c r="H497" i="7"/>
  <c r="H492" i="15"/>
  <c r="I497" i="7"/>
  <c r="J492" i="15"/>
  <c r="J497" i="7"/>
  <c r="L492" i="15"/>
  <c r="K497" i="7"/>
  <c r="F497" i="7"/>
  <c r="G497" i="7"/>
  <c r="D498" i="7"/>
  <c r="P498" i="7"/>
  <c r="A493" i="15"/>
  <c r="F493" i="15"/>
  <c r="H498" i="7"/>
  <c r="H493" i="15"/>
  <c r="I498" i="7"/>
  <c r="J493" i="15"/>
  <c r="J498" i="7"/>
  <c r="L493" i="15"/>
  <c r="K498" i="7"/>
  <c r="F498" i="7"/>
  <c r="G498" i="7"/>
  <c r="D499" i="7"/>
  <c r="P499" i="7"/>
  <c r="A494" i="15"/>
  <c r="F494" i="15"/>
  <c r="H499" i="7"/>
  <c r="H494" i="15"/>
  <c r="I499" i="7"/>
  <c r="J494" i="15"/>
  <c r="J499" i="7"/>
  <c r="L494" i="15"/>
  <c r="K499" i="7"/>
  <c r="F499" i="7"/>
  <c r="G499" i="7"/>
  <c r="D500" i="7"/>
  <c r="P500" i="7"/>
  <c r="A495" i="15"/>
  <c r="F495" i="15"/>
  <c r="H500" i="7"/>
  <c r="H495" i="15"/>
  <c r="I500" i="7"/>
  <c r="J495" i="15"/>
  <c r="J500" i="7"/>
  <c r="L495" i="15"/>
  <c r="K500" i="7"/>
  <c r="F500" i="7"/>
  <c r="G500" i="7"/>
  <c r="D501" i="7"/>
  <c r="P501" i="7"/>
  <c r="A496" i="15"/>
  <c r="F496" i="15"/>
  <c r="H501" i="7"/>
  <c r="H496" i="15"/>
  <c r="I501" i="7"/>
  <c r="J496" i="15"/>
  <c r="J501" i="7"/>
  <c r="L496" i="15"/>
  <c r="K501" i="7"/>
  <c r="F501" i="7"/>
  <c r="G501" i="7"/>
  <c r="D502" i="7"/>
  <c r="P502" i="7"/>
  <c r="A497" i="15"/>
  <c r="F497" i="15"/>
  <c r="H502" i="7"/>
  <c r="H497" i="15"/>
  <c r="I502" i="7"/>
  <c r="J497" i="15"/>
  <c r="J502" i="7"/>
  <c r="L497" i="15"/>
  <c r="K502" i="7"/>
  <c r="F502" i="7"/>
  <c r="G502" i="7"/>
  <c r="D503" i="7"/>
  <c r="P503" i="7"/>
  <c r="A498" i="15"/>
  <c r="F498" i="15"/>
  <c r="H503" i="7"/>
  <c r="H498" i="15"/>
  <c r="I503" i="7"/>
  <c r="J498" i="15"/>
  <c r="J503" i="7"/>
  <c r="L498" i="15"/>
  <c r="K503" i="7"/>
  <c r="F503" i="7"/>
  <c r="G503" i="7"/>
  <c r="D504" i="7"/>
  <c r="P504" i="7"/>
  <c r="A499" i="15"/>
  <c r="F499" i="15"/>
  <c r="H504" i="7"/>
  <c r="H499" i="15"/>
  <c r="I504" i="7"/>
  <c r="J499" i="15"/>
  <c r="J504" i="7"/>
  <c r="L499" i="15"/>
  <c r="K504" i="7"/>
  <c r="F504" i="7"/>
  <c r="G504" i="7"/>
  <c r="D505" i="7"/>
  <c r="P505" i="7"/>
  <c r="A500" i="15"/>
  <c r="F500" i="15"/>
  <c r="H505" i="7"/>
  <c r="H500" i="15"/>
  <c r="I505" i="7"/>
  <c r="J500" i="15"/>
  <c r="J505" i="7"/>
  <c r="L500" i="15"/>
  <c r="K505" i="7"/>
  <c r="F505" i="7"/>
  <c r="G505" i="7"/>
  <c r="D506" i="7"/>
  <c r="P506" i="7"/>
  <c r="A501" i="15"/>
  <c r="F501" i="15"/>
  <c r="H506" i="7"/>
  <c r="H501" i="15"/>
  <c r="I506" i="7"/>
  <c r="J501" i="15"/>
  <c r="J506" i="7"/>
  <c r="L501" i="15"/>
  <c r="K506" i="7"/>
  <c r="F506" i="7"/>
  <c r="G506" i="7"/>
  <c r="D507" i="7"/>
  <c r="P507" i="7"/>
  <c r="A502" i="15"/>
  <c r="F502" i="15"/>
  <c r="H507" i="7"/>
  <c r="H502" i="15"/>
  <c r="I507" i="7"/>
  <c r="J502" i="15"/>
  <c r="J507" i="7"/>
  <c r="L502" i="15"/>
  <c r="K507" i="7"/>
  <c r="F507" i="7"/>
  <c r="G507" i="7"/>
  <c r="D508" i="7"/>
  <c r="P508" i="7"/>
  <c r="A503" i="15"/>
  <c r="F503" i="15"/>
  <c r="H508" i="7"/>
  <c r="H503" i="15"/>
  <c r="I508" i="7"/>
  <c r="J503" i="15"/>
  <c r="J508" i="7"/>
  <c r="L503" i="15"/>
  <c r="K508" i="7"/>
  <c r="F508" i="7"/>
  <c r="G508" i="7"/>
  <c r="D509" i="7"/>
  <c r="P509" i="7"/>
  <c r="A504" i="15"/>
  <c r="F504" i="15"/>
  <c r="H509" i="7"/>
  <c r="H504" i="15"/>
  <c r="I509" i="7"/>
  <c r="J504" i="15"/>
  <c r="J509" i="7"/>
  <c r="L504" i="15"/>
  <c r="K509" i="7"/>
  <c r="F509" i="7"/>
  <c r="G509" i="7"/>
  <c r="D510" i="7"/>
  <c r="P510" i="7"/>
  <c r="A505" i="15"/>
  <c r="F505" i="15"/>
  <c r="H510" i="7"/>
  <c r="H505" i="15"/>
  <c r="I510" i="7"/>
  <c r="J505" i="15"/>
  <c r="J510" i="7"/>
  <c r="L505" i="15"/>
  <c r="K510" i="7"/>
  <c r="F510" i="7"/>
  <c r="G510" i="7"/>
  <c r="D511" i="7"/>
  <c r="P511" i="7"/>
  <c r="A506" i="15"/>
  <c r="F506" i="15"/>
  <c r="H511" i="7"/>
  <c r="H506" i="15"/>
  <c r="I511" i="7"/>
  <c r="J506" i="15"/>
  <c r="J511" i="7"/>
  <c r="L506" i="15"/>
  <c r="K511" i="7"/>
  <c r="F511" i="7"/>
  <c r="G511" i="7"/>
  <c r="D512" i="7"/>
  <c r="P512" i="7"/>
  <c r="A507" i="15"/>
  <c r="F507" i="15"/>
  <c r="H512" i="7"/>
  <c r="H507" i="15"/>
  <c r="I512" i="7"/>
  <c r="J507" i="15"/>
  <c r="J512" i="7"/>
  <c r="L507" i="15"/>
  <c r="K512" i="7"/>
  <c r="F512" i="7"/>
  <c r="G512" i="7"/>
  <c r="D513" i="7"/>
  <c r="P513" i="7"/>
  <c r="A508" i="15"/>
  <c r="F508" i="15"/>
  <c r="H513" i="7"/>
  <c r="H508" i="15"/>
  <c r="I513" i="7"/>
  <c r="J508" i="15"/>
  <c r="J513" i="7"/>
  <c r="L508" i="15"/>
  <c r="K513" i="7"/>
  <c r="F513" i="7"/>
  <c r="G513" i="7"/>
  <c r="D514" i="7"/>
  <c r="P514" i="7"/>
  <c r="A509" i="15"/>
  <c r="F509" i="15"/>
  <c r="H514" i="7"/>
  <c r="H509" i="15"/>
  <c r="I514" i="7"/>
  <c r="J509" i="15"/>
  <c r="J514" i="7"/>
  <c r="L509" i="15"/>
  <c r="K514" i="7"/>
  <c r="F514" i="7"/>
  <c r="G514" i="7"/>
  <c r="D515" i="7"/>
  <c r="P515" i="7"/>
  <c r="A510" i="15"/>
  <c r="F510" i="15"/>
  <c r="H515" i="7"/>
  <c r="H510" i="15"/>
  <c r="I515" i="7"/>
  <c r="J510" i="15"/>
  <c r="J515" i="7"/>
  <c r="L510" i="15"/>
  <c r="K515" i="7"/>
  <c r="F515" i="7"/>
  <c r="G515" i="7"/>
  <c r="D516" i="7"/>
  <c r="P516" i="7"/>
  <c r="A511" i="15"/>
  <c r="F511" i="15"/>
  <c r="H516" i="7"/>
  <c r="H511" i="15"/>
  <c r="I516" i="7"/>
  <c r="J511" i="15"/>
  <c r="J516" i="7"/>
  <c r="L511" i="15"/>
  <c r="K516" i="7"/>
  <c r="F516" i="7"/>
  <c r="G516" i="7"/>
  <c r="D517" i="7"/>
  <c r="P517" i="7"/>
  <c r="A512" i="15"/>
  <c r="F512" i="15"/>
  <c r="H517" i="7"/>
  <c r="H512" i="15"/>
  <c r="I517" i="7"/>
  <c r="J512" i="15"/>
  <c r="J517" i="7"/>
  <c r="L512" i="15"/>
  <c r="K517" i="7"/>
  <c r="F517" i="7"/>
  <c r="G517" i="7"/>
  <c r="D518" i="7"/>
  <c r="P518" i="7"/>
  <c r="A513" i="15"/>
  <c r="F513" i="15"/>
  <c r="H518" i="7"/>
  <c r="H513" i="15"/>
  <c r="I518" i="7"/>
  <c r="J513" i="15"/>
  <c r="J518" i="7"/>
  <c r="L513" i="15"/>
  <c r="K518" i="7"/>
  <c r="F518" i="7"/>
  <c r="G518" i="7"/>
  <c r="D519" i="7"/>
  <c r="P519" i="7"/>
  <c r="A514" i="15"/>
  <c r="F514" i="15"/>
  <c r="H519" i="7"/>
  <c r="H514" i="15"/>
  <c r="I519" i="7"/>
  <c r="J514" i="15"/>
  <c r="J519" i="7"/>
  <c r="L514" i="15"/>
  <c r="K519" i="7"/>
  <c r="F519" i="7"/>
  <c r="G519" i="7"/>
  <c r="D520" i="7"/>
  <c r="P520" i="7"/>
  <c r="A515" i="15"/>
  <c r="F515" i="15"/>
  <c r="H520" i="7"/>
  <c r="H515" i="15"/>
  <c r="I520" i="7"/>
  <c r="J515" i="15"/>
  <c r="J520" i="7"/>
  <c r="L515" i="15"/>
  <c r="K520" i="7"/>
  <c r="F520" i="7"/>
  <c r="G520" i="7"/>
  <c r="D521" i="7"/>
  <c r="P521" i="7"/>
  <c r="A516" i="15"/>
  <c r="F516" i="15"/>
  <c r="H521" i="7"/>
  <c r="H516" i="15"/>
  <c r="I521" i="7"/>
  <c r="J516" i="15"/>
  <c r="J521" i="7"/>
  <c r="L516" i="15"/>
  <c r="K521" i="7"/>
  <c r="F521" i="7"/>
  <c r="G521" i="7"/>
  <c r="D522" i="7"/>
  <c r="P522" i="7"/>
  <c r="A517" i="15"/>
  <c r="F517" i="15"/>
  <c r="H522" i="7"/>
  <c r="H517" i="15"/>
  <c r="I522" i="7"/>
  <c r="J517" i="15"/>
  <c r="J522" i="7"/>
  <c r="L517" i="15"/>
  <c r="K522" i="7"/>
  <c r="F522" i="7"/>
  <c r="G522" i="7"/>
  <c r="D523" i="7"/>
  <c r="P523" i="7"/>
  <c r="A518" i="15"/>
  <c r="F518" i="15"/>
  <c r="H523" i="7"/>
  <c r="H518" i="15"/>
  <c r="I523" i="7"/>
  <c r="J518" i="15"/>
  <c r="J523" i="7"/>
  <c r="L518" i="15"/>
  <c r="K523" i="7"/>
  <c r="F523" i="7"/>
  <c r="G523" i="7"/>
  <c r="D524" i="7"/>
  <c r="P524" i="7"/>
  <c r="A519" i="15"/>
  <c r="F519" i="15"/>
  <c r="H524" i="7"/>
  <c r="H519" i="15"/>
  <c r="I524" i="7"/>
  <c r="J519" i="15"/>
  <c r="J524" i="7"/>
  <c r="L519" i="15"/>
  <c r="K524" i="7"/>
  <c r="F524" i="7"/>
  <c r="G524" i="7"/>
  <c r="D525" i="7"/>
  <c r="P525" i="7"/>
  <c r="A520" i="15"/>
  <c r="F520" i="15"/>
  <c r="H525" i="7"/>
  <c r="H520" i="15"/>
  <c r="I525" i="7"/>
  <c r="J520" i="15"/>
  <c r="J525" i="7"/>
  <c r="L520" i="15"/>
  <c r="K525" i="7"/>
  <c r="F525" i="7"/>
  <c r="G525" i="7"/>
  <c r="D526" i="7"/>
  <c r="P526" i="7"/>
  <c r="A521" i="15"/>
  <c r="F521" i="15"/>
  <c r="H526" i="7"/>
  <c r="H521" i="15"/>
  <c r="I526" i="7"/>
  <c r="J521" i="15"/>
  <c r="J526" i="7"/>
  <c r="L521" i="15"/>
  <c r="K526" i="7"/>
  <c r="F526" i="7"/>
  <c r="G526" i="7"/>
  <c r="D527" i="7"/>
  <c r="P527" i="7"/>
  <c r="A522" i="15"/>
  <c r="F522" i="15"/>
  <c r="H527" i="7"/>
  <c r="H522" i="15"/>
  <c r="I527" i="7"/>
  <c r="J522" i="15"/>
  <c r="J527" i="7"/>
  <c r="L522" i="15"/>
  <c r="K527" i="7"/>
  <c r="F527" i="7"/>
  <c r="G527" i="7"/>
  <c r="D528" i="7"/>
  <c r="P528" i="7"/>
  <c r="A523" i="15"/>
  <c r="F523" i="15"/>
  <c r="H528" i="7"/>
  <c r="H523" i="15"/>
  <c r="I528" i="7"/>
  <c r="J523" i="15"/>
  <c r="J528" i="7"/>
  <c r="L523" i="15"/>
  <c r="K528" i="7"/>
  <c r="F528" i="7"/>
  <c r="G528" i="7"/>
  <c r="D529" i="7"/>
  <c r="P529" i="7"/>
  <c r="A524" i="15"/>
  <c r="F524" i="15"/>
  <c r="H529" i="7"/>
  <c r="H524" i="15"/>
  <c r="I529" i="7"/>
  <c r="J524" i="15"/>
  <c r="J529" i="7"/>
  <c r="L524" i="15"/>
  <c r="K529" i="7"/>
  <c r="F529" i="7"/>
  <c r="G529" i="7"/>
  <c r="D530" i="7"/>
  <c r="P530" i="7"/>
  <c r="A525" i="15"/>
  <c r="F525" i="15"/>
  <c r="H530" i="7"/>
  <c r="H525" i="15"/>
  <c r="I530" i="7"/>
  <c r="J525" i="15"/>
  <c r="J530" i="7"/>
  <c r="L525" i="15"/>
  <c r="K530" i="7"/>
  <c r="F530" i="7"/>
  <c r="G530" i="7"/>
  <c r="D531" i="7"/>
  <c r="P531" i="7"/>
  <c r="A526" i="15"/>
  <c r="F526" i="15"/>
  <c r="H531" i="7"/>
  <c r="H526" i="15"/>
  <c r="I531" i="7"/>
  <c r="J526" i="15"/>
  <c r="J531" i="7"/>
  <c r="L526" i="15"/>
  <c r="K531" i="7"/>
  <c r="F531" i="7"/>
  <c r="G531" i="7"/>
  <c r="D532" i="7"/>
  <c r="P532" i="7"/>
  <c r="A527" i="15"/>
  <c r="F527" i="15"/>
  <c r="H532" i="7"/>
  <c r="H527" i="15"/>
  <c r="I532" i="7"/>
  <c r="J527" i="15"/>
  <c r="J532" i="7"/>
  <c r="L527" i="15"/>
  <c r="K532" i="7"/>
  <c r="F532" i="7"/>
  <c r="G532" i="7"/>
  <c r="D533" i="7"/>
  <c r="P533" i="7"/>
  <c r="A528" i="15"/>
  <c r="F528" i="15"/>
  <c r="H533" i="7"/>
  <c r="H528" i="15"/>
  <c r="I533" i="7"/>
  <c r="J528" i="15"/>
  <c r="J533" i="7"/>
  <c r="L528" i="15"/>
  <c r="K533" i="7"/>
  <c r="F533" i="7"/>
  <c r="G533" i="7"/>
  <c r="D534" i="7"/>
  <c r="P534" i="7"/>
  <c r="A529" i="15"/>
  <c r="F529" i="15"/>
  <c r="H534" i="7"/>
  <c r="H529" i="15"/>
  <c r="I534" i="7"/>
  <c r="J529" i="15"/>
  <c r="J534" i="7"/>
  <c r="L529" i="15"/>
  <c r="K534" i="7"/>
  <c r="F534" i="7"/>
  <c r="G534" i="7"/>
  <c r="D535" i="7"/>
  <c r="P535" i="7"/>
  <c r="A530" i="15"/>
  <c r="F530" i="15"/>
  <c r="H535" i="7"/>
  <c r="H530" i="15"/>
  <c r="I535" i="7"/>
  <c r="J530" i="15"/>
  <c r="J535" i="7"/>
  <c r="L530" i="15"/>
  <c r="K535" i="7"/>
  <c r="F535" i="7"/>
  <c r="G535" i="7"/>
  <c r="D536" i="7"/>
  <c r="P536" i="7"/>
  <c r="A531" i="15"/>
  <c r="F531" i="15"/>
  <c r="H536" i="7"/>
  <c r="H531" i="15"/>
  <c r="I536" i="7"/>
  <c r="J531" i="15"/>
  <c r="J536" i="7"/>
  <c r="L531" i="15"/>
  <c r="K536" i="7"/>
  <c r="F536" i="7"/>
  <c r="G536" i="7"/>
  <c r="D537" i="7"/>
  <c r="P537" i="7"/>
  <c r="A532" i="15"/>
  <c r="F532" i="15"/>
  <c r="H537" i="7"/>
  <c r="H532" i="15"/>
  <c r="I537" i="7"/>
  <c r="J532" i="15"/>
  <c r="J537" i="7"/>
  <c r="L532" i="15"/>
  <c r="K537" i="7"/>
  <c r="F537" i="7"/>
  <c r="G537" i="7"/>
  <c r="D538" i="7"/>
  <c r="P538" i="7"/>
  <c r="A533" i="15"/>
  <c r="F533" i="15"/>
  <c r="H538" i="7"/>
  <c r="H533" i="15"/>
  <c r="I538" i="7"/>
  <c r="J533" i="15"/>
  <c r="J538" i="7"/>
  <c r="L533" i="15"/>
  <c r="K538" i="7"/>
  <c r="F538" i="7"/>
  <c r="G538" i="7"/>
  <c r="D539" i="7"/>
  <c r="P539" i="7"/>
  <c r="A534" i="15"/>
  <c r="F534" i="15"/>
  <c r="H539" i="7"/>
  <c r="H534" i="15"/>
  <c r="I539" i="7"/>
  <c r="J534" i="15"/>
  <c r="J539" i="7"/>
  <c r="L534" i="15"/>
  <c r="K539" i="7"/>
  <c r="F539" i="7"/>
  <c r="G539" i="7"/>
  <c r="D540" i="7"/>
  <c r="P540" i="7"/>
  <c r="A535" i="15"/>
  <c r="F535" i="15"/>
  <c r="H540" i="7"/>
  <c r="H535" i="15"/>
  <c r="I540" i="7"/>
  <c r="J535" i="15"/>
  <c r="J540" i="7"/>
  <c r="L535" i="15"/>
  <c r="K540" i="7"/>
  <c r="F540" i="7"/>
  <c r="G540" i="7"/>
  <c r="D541" i="7"/>
  <c r="P541" i="7"/>
  <c r="A536" i="15"/>
  <c r="F536" i="15"/>
  <c r="H541" i="7"/>
  <c r="H536" i="15"/>
  <c r="I541" i="7"/>
  <c r="J536" i="15"/>
  <c r="J541" i="7"/>
  <c r="L536" i="15"/>
  <c r="K541" i="7"/>
  <c r="F541" i="7"/>
  <c r="G541" i="7"/>
  <c r="D542" i="7"/>
  <c r="P542" i="7"/>
  <c r="A537" i="15"/>
  <c r="F537" i="15"/>
  <c r="H542" i="7"/>
  <c r="H537" i="15"/>
  <c r="I542" i="7"/>
  <c r="J537" i="15"/>
  <c r="J542" i="7"/>
  <c r="L537" i="15"/>
  <c r="K542" i="7"/>
  <c r="F542" i="7"/>
  <c r="G542" i="7"/>
  <c r="D543" i="7"/>
  <c r="P543" i="7"/>
  <c r="A538" i="15"/>
  <c r="F538" i="15"/>
  <c r="H543" i="7"/>
  <c r="H538" i="15"/>
  <c r="I543" i="7"/>
  <c r="J538" i="15"/>
  <c r="J543" i="7"/>
  <c r="L538" i="15"/>
  <c r="K543" i="7"/>
  <c r="F543" i="7"/>
  <c r="G543" i="7"/>
  <c r="D544" i="7"/>
  <c r="P544" i="7"/>
  <c r="A539" i="15"/>
  <c r="F539" i="15"/>
  <c r="H544" i="7"/>
  <c r="H539" i="15"/>
  <c r="I544" i="7"/>
  <c r="J539" i="15"/>
  <c r="J544" i="7"/>
  <c r="L539" i="15"/>
  <c r="K544" i="7"/>
  <c r="F544" i="7"/>
  <c r="G544" i="7"/>
  <c r="D545" i="7"/>
  <c r="P545" i="7"/>
  <c r="A540" i="15"/>
  <c r="F540" i="15"/>
  <c r="H545" i="7"/>
  <c r="H540" i="15"/>
  <c r="I545" i="7"/>
  <c r="J540" i="15"/>
  <c r="J545" i="7"/>
  <c r="L540" i="15"/>
  <c r="K545" i="7"/>
  <c r="F545" i="7"/>
  <c r="G545" i="7"/>
  <c r="D546" i="7"/>
  <c r="P546" i="7"/>
  <c r="A541" i="15"/>
  <c r="F541" i="15"/>
  <c r="H546" i="7"/>
  <c r="H541" i="15"/>
  <c r="I546" i="7"/>
  <c r="J541" i="15"/>
  <c r="J546" i="7"/>
  <c r="L541" i="15"/>
  <c r="K546" i="7"/>
  <c r="F546" i="7"/>
  <c r="G546" i="7"/>
  <c r="D547" i="7"/>
  <c r="P547" i="7"/>
  <c r="A542" i="15"/>
  <c r="F542" i="15"/>
  <c r="H547" i="7"/>
  <c r="H542" i="15"/>
  <c r="I547" i="7"/>
  <c r="J542" i="15"/>
  <c r="J547" i="7"/>
  <c r="L542" i="15"/>
  <c r="K547" i="7"/>
  <c r="F547" i="7"/>
  <c r="G547" i="7"/>
  <c r="D548" i="7"/>
  <c r="P548" i="7"/>
  <c r="A543" i="15"/>
  <c r="F543" i="15"/>
  <c r="H548" i="7"/>
  <c r="H543" i="15"/>
  <c r="I548" i="7"/>
  <c r="J543" i="15"/>
  <c r="J548" i="7"/>
  <c r="L543" i="15"/>
  <c r="K548" i="7"/>
  <c r="F548" i="7"/>
  <c r="G548" i="7"/>
  <c r="D549" i="7"/>
  <c r="P549" i="7"/>
  <c r="A544" i="15"/>
  <c r="F544" i="15"/>
  <c r="H549" i="7"/>
  <c r="H544" i="15"/>
  <c r="I549" i="7"/>
  <c r="J544" i="15"/>
  <c r="J549" i="7"/>
  <c r="L544" i="15"/>
  <c r="K549" i="7"/>
  <c r="F549" i="7"/>
  <c r="G549" i="7"/>
  <c r="D550" i="7"/>
  <c r="P550" i="7"/>
  <c r="A545" i="15"/>
  <c r="F545" i="15"/>
  <c r="H550" i="7"/>
  <c r="H545" i="15"/>
  <c r="I550" i="7"/>
  <c r="J545" i="15"/>
  <c r="J550" i="7"/>
  <c r="L545" i="15"/>
  <c r="K550" i="7"/>
  <c r="F550" i="7"/>
  <c r="G550" i="7"/>
  <c r="D551" i="7"/>
  <c r="P551" i="7"/>
  <c r="A546" i="15"/>
  <c r="F546" i="15"/>
  <c r="H551" i="7"/>
  <c r="H546" i="15"/>
  <c r="I551" i="7"/>
  <c r="J546" i="15"/>
  <c r="J551" i="7"/>
  <c r="L546" i="15"/>
  <c r="K551" i="7"/>
  <c r="F551" i="7"/>
  <c r="G551" i="7"/>
  <c r="D552" i="7"/>
  <c r="P552" i="7"/>
  <c r="A547" i="15"/>
  <c r="F547" i="15"/>
  <c r="H552" i="7"/>
  <c r="H547" i="15"/>
  <c r="I552" i="7"/>
  <c r="J547" i="15"/>
  <c r="J552" i="7"/>
  <c r="L547" i="15"/>
  <c r="K552" i="7"/>
  <c r="F552" i="7"/>
  <c r="G552" i="7"/>
  <c r="D553" i="7"/>
  <c r="P553" i="7"/>
  <c r="A548" i="15"/>
  <c r="F548" i="15"/>
  <c r="H553" i="7"/>
  <c r="H548" i="15"/>
  <c r="I553" i="7"/>
  <c r="J548" i="15"/>
  <c r="J553" i="7"/>
  <c r="L548" i="15"/>
  <c r="K553" i="7"/>
  <c r="F553" i="7"/>
  <c r="G553" i="7"/>
  <c r="D554" i="7"/>
  <c r="P554" i="7"/>
  <c r="A549" i="15"/>
  <c r="F549" i="15"/>
  <c r="H554" i="7"/>
  <c r="H549" i="15"/>
  <c r="I554" i="7"/>
  <c r="J549" i="15"/>
  <c r="J554" i="7"/>
  <c r="L549" i="15"/>
  <c r="K554" i="7"/>
  <c r="F554" i="7"/>
  <c r="G554" i="7"/>
  <c r="D555" i="7"/>
  <c r="P555" i="7"/>
  <c r="A550" i="15"/>
  <c r="F550" i="15"/>
  <c r="H555" i="7"/>
  <c r="H550" i="15"/>
  <c r="I555" i="7"/>
  <c r="J550" i="15"/>
  <c r="J555" i="7"/>
  <c r="L550" i="15"/>
  <c r="K555" i="7"/>
  <c r="F555" i="7"/>
  <c r="G555" i="7"/>
  <c r="D556" i="7"/>
  <c r="P556" i="7"/>
  <c r="A551" i="15"/>
  <c r="F551" i="15"/>
  <c r="H556" i="7"/>
  <c r="H551" i="15"/>
  <c r="I556" i="7"/>
  <c r="J551" i="15"/>
  <c r="J556" i="7"/>
  <c r="L551" i="15"/>
  <c r="K556" i="7"/>
  <c r="F556" i="7"/>
  <c r="G556" i="7"/>
  <c r="D557" i="7"/>
  <c r="P557" i="7"/>
  <c r="A552" i="15"/>
  <c r="F552" i="15"/>
  <c r="H557" i="7"/>
  <c r="H552" i="15"/>
  <c r="I557" i="7"/>
  <c r="J552" i="15"/>
  <c r="J557" i="7"/>
  <c r="L552" i="15"/>
  <c r="K557" i="7"/>
  <c r="F557" i="7"/>
  <c r="G557" i="7"/>
  <c r="D558" i="7"/>
  <c r="P558" i="7"/>
  <c r="A553" i="15"/>
  <c r="F553" i="15"/>
  <c r="H558" i="7"/>
  <c r="H553" i="15"/>
  <c r="I558" i="7"/>
  <c r="J553" i="15"/>
  <c r="J558" i="7"/>
  <c r="L553" i="15"/>
  <c r="K558" i="7"/>
  <c r="F558" i="7"/>
  <c r="G558" i="7"/>
  <c r="D559" i="7"/>
  <c r="P559" i="7"/>
  <c r="A554" i="15"/>
  <c r="F554" i="15"/>
  <c r="H559" i="7"/>
  <c r="H554" i="15"/>
  <c r="I559" i="7"/>
  <c r="J554" i="15"/>
  <c r="J559" i="7"/>
  <c r="L554" i="15"/>
  <c r="K559" i="7"/>
  <c r="F559" i="7"/>
  <c r="G559" i="7"/>
  <c r="D560" i="7"/>
  <c r="P560" i="7"/>
  <c r="A555" i="15"/>
  <c r="F555" i="15"/>
  <c r="H560" i="7"/>
  <c r="H555" i="15"/>
  <c r="I560" i="7"/>
  <c r="J555" i="15"/>
  <c r="J560" i="7"/>
  <c r="L555" i="15"/>
  <c r="K560" i="7"/>
  <c r="F560" i="7"/>
  <c r="G560" i="7"/>
  <c r="D561" i="7"/>
  <c r="P561" i="7"/>
  <c r="A556" i="15"/>
  <c r="F556" i="15"/>
  <c r="H561" i="7"/>
  <c r="H556" i="15"/>
  <c r="I561" i="7"/>
  <c r="J556" i="15"/>
  <c r="J561" i="7"/>
  <c r="L556" i="15"/>
  <c r="K561" i="7"/>
  <c r="F561" i="7"/>
  <c r="G561" i="7"/>
  <c r="D562" i="7"/>
  <c r="P562" i="7"/>
  <c r="A557" i="15"/>
  <c r="F557" i="15"/>
  <c r="H562" i="7"/>
  <c r="H557" i="15"/>
  <c r="I562" i="7"/>
  <c r="J557" i="15"/>
  <c r="J562" i="7"/>
  <c r="L557" i="15"/>
  <c r="K562" i="7"/>
  <c r="F562" i="7"/>
  <c r="G562" i="7"/>
  <c r="D563" i="7"/>
  <c r="P563" i="7"/>
  <c r="A558" i="15"/>
  <c r="F558" i="15"/>
  <c r="H563" i="7"/>
  <c r="H558" i="15"/>
  <c r="I563" i="7"/>
  <c r="J558" i="15"/>
  <c r="J563" i="7"/>
  <c r="L558" i="15"/>
  <c r="K563" i="7"/>
  <c r="F563" i="7"/>
  <c r="G563" i="7"/>
  <c r="D564" i="7"/>
  <c r="P564" i="7"/>
  <c r="A559" i="15"/>
  <c r="F559" i="15"/>
  <c r="H564" i="7"/>
  <c r="H559" i="15"/>
  <c r="I564" i="7"/>
  <c r="J559" i="15"/>
  <c r="J564" i="7"/>
  <c r="L559" i="15"/>
  <c r="K564" i="7"/>
  <c r="F564" i="7"/>
  <c r="G564" i="7"/>
  <c r="D565" i="7"/>
  <c r="P565" i="7"/>
  <c r="A560" i="15"/>
  <c r="F560" i="15"/>
  <c r="H565" i="7"/>
  <c r="H560" i="15"/>
  <c r="I565" i="7"/>
  <c r="J560" i="15"/>
  <c r="J565" i="7"/>
  <c r="L560" i="15"/>
  <c r="K565" i="7"/>
  <c r="F565" i="7"/>
  <c r="G565" i="7"/>
  <c r="D566" i="7"/>
  <c r="P566" i="7"/>
  <c r="A561" i="15"/>
  <c r="F561" i="15"/>
  <c r="H566" i="7"/>
  <c r="H561" i="15"/>
  <c r="I566" i="7"/>
  <c r="J561" i="15"/>
  <c r="J566" i="7"/>
  <c r="L561" i="15"/>
  <c r="K566" i="7"/>
  <c r="F566" i="7"/>
  <c r="G566" i="7"/>
  <c r="D567" i="7"/>
  <c r="P567" i="7"/>
  <c r="A562" i="15"/>
  <c r="F562" i="15"/>
  <c r="H567" i="7"/>
  <c r="H562" i="15"/>
  <c r="I567" i="7"/>
  <c r="J562" i="15"/>
  <c r="J567" i="7"/>
  <c r="L562" i="15"/>
  <c r="K567" i="7"/>
  <c r="F567" i="7"/>
  <c r="G567" i="7"/>
  <c r="D568" i="7"/>
  <c r="P568" i="7"/>
  <c r="A563" i="15"/>
  <c r="F563" i="15"/>
  <c r="H568" i="7"/>
  <c r="H563" i="15"/>
  <c r="I568" i="7"/>
  <c r="J563" i="15"/>
  <c r="J568" i="7"/>
  <c r="L563" i="15"/>
  <c r="K568" i="7"/>
  <c r="F568" i="7"/>
  <c r="G568" i="7"/>
  <c r="D569" i="7"/>
  <c r="P569" i="7"/>
  <c r="A564" i="15"/>
  <c r="F564" i="15"/>
  <c r="H569" i="7"/>
  <c r="H564" i="15"/>
  <c r="I569" i="7"/>
  <c r="J564" i="15"/>
  <c r="J569" i="7"/>
  <c r="L564" i="15"/>
  <c r="K569" i="7"/>
  <c r="F569" i="7"/>
  <c r="G569" i="7"/>
  <c r="D570" i="7"/>
  <c r="P570" i="7"/>
  <c r="A565" i="15"/>
  <c r="F565" i="15"/>
  <c r="H570" i="7"/>
  <c r="H565" i="15"/>
  <c r="I570" i="7"/>
  <c r="J565" i="15"/>
  <c r="J570" i="7"/>
  <c r="L565" i="15"/>
  <c r="K570" i="7"/>
  <c r="F570" i="7"/>
  <c r="G570" i="7"/>
  <c r="D571" i="7"/>
  <c r="P571" i="7"/>
  <c r="A566" i="15"/>
  <c r="F566" i="15"/>
  <c r="H571" i="7"/>
  <c r="H566" i="15"/>
  <c r="I571" i="7"/>
  <c r="J566" i="15"/>
  <c r="J571" i="7"/>
  <c r="L566" i="15"/>
  <c r="K571" i="7"/>
  <c r="F571" i="7"/>
  <c r="G571" i="7"/>
  <c r="D572" i="7"/>
  <c r="P572" i="7"/>
  <c r="A567" i="15"/>
  <c r="F567" i="15"/>
  <c r="H572" i="7"/>
  <c r="H567" i="15"/>
  <c r="I572" i="7"/>
  <c r="J567" i="15"/>
  <c r="J572" i="7"/>
  <c r="L567" i="15"/>
  <c r="K572" i="7"/>
  <c r="F572" i="7"/>
  <c r="G572" i="7"/>
  <c r="D573" i="7"/>
  <c r="P573" i="7"/>
  <c r="A568" i="15"/>
  <c r="F568" i="15"/>
  <c r="H573" i="7"/>
  <c r="H568" i="15"/>
  <c r="I573" i="7"/>
  <c r="J568" i="15"/>
  <c r="J573" i="7"/>
  <c r="L568" i="15"/>
  <c r="K573" i="7"/>
  <c r="F573" i="7"/>
  <c r="G573" i="7"/>
  <c r="D574" i="7"/>
  <c r="P574" i="7"/>
  <c r="A569" i="15"/>
  <c r="F569" i="15"/>
  <c r="H574" i="7"/>
  <c r="H569" i="15"/>
  <c r="I574" i="7"/>
  <c r="J569" i="15"/>
  <c r="J574" i="7"/>
  <c r="L569" i="15"/>
  <c r="K574" i="7"/>
  <c r="F574" i="7"/>
  <c r="G574" i="7"/>
  <c r="D575" i="7"/>
  <c r="P575" i="7"/>
  <c r="A570" i="15"/>
  <c r="F570" i="15"/>
  <c r="H575" i="7"/>
  <c r="H570" i="15"/>
  <c r="I575" i="7"/>
  <c r="J570" i="15"/>
  <c r="J575" i="7"/>
  <c r="L570" i="15"/>
  <c r="K575" i="7"/>
  <c r="F575" i="7"/>
  <c r="G575" i="7"/>
  <c r="D576" i="7"/>
  <c r="P576" i="7"/>
  <c r="A571" i="15"/>
  <c r="F571" i="15"/>
  <c r="H576" i="7"/>
  <c r="H571" i="15"/>
  <c r="I576" i="7"/>
  <c r="J571" i="15"/>
  <c r="J576" i="7"/>
  <c r="L571" i="15"/>
  <c r="K576" i="7"/>
  <c r="F576" i="7"/>
  <c r="G576" i="7"/>
  <c r="D577" i="7"/>
  <c r="P577" i="7"/>
  <c r="A572" i="15"/>
  <c r="F572" i="15"/>
  <c r="H577" i="7"/>
  <c r="H572" i="15"/>
  <c r="I577" i="7"/>
  <c r="J572" i="15"/>
  <c r="J577" i="7"/>
  <c r="L572" i="15"/>
  <c r="K577" i="7"/>
  <c r="F577" i="7"/>
  <c r="G577" i="7"/>
  <c r="D578" i="7"/>
  <c r="P578" i="7"/>
  <c r="A573" i="15"/>
  <c r="F573" i="15"/>
  <c r="H578" i="7"/>
  <c r="H573" i="15"/>
  <c r="I578" i="7"/>
  <c r="J573" i="15"/>
  <c r="J578" i="7"/>
  <c r="L573" i="15"/>
  <c r="K578" i="7"/>
  <c r="F578" i="7"/>
  <c r="G578" i="7"/>
  <c r="D579" i="7"/>
  <c r="P579" i="7"/>
  <c r="A574" i="15"/>
  <c r="F574" i="15"/>
  <c r="H579" i="7"/>
  <c r="H574" i="15"/>
  <c r="I579" i="7"/>
  <c r="J574" i="15"/>
  <c r="J579" i="7"/>
  <c r="L574" i="15"/>
  <c r="K579" i="7"/>
  <c r="F579" i="7"/>
  <c r="G579" i="7"/>
  <c r="D580" i="7"/>
  <c r="P580" i="7"/>
  <c r="A575" i="15"/>
  <c r="F575" i="15"/>
  <c r="H580" i="7"/>
  <c r="H575" i="15"/>
  <c r="I580" i="7"/>
  <c r="J575" i="15"/>
  <c r="J580" i="7"/>
  <c r="L575" i="15"/>
  <c r="K580" i="7"/>
  <c r="F580" i="7"/>
  <c r="G580" i="7"/>
  <c r="D581" i="7"/>
  <c r="P581" i="7"/>
  <c r="A576" i="15"/>
  <c r="F576" i="15"/>
  <c r="H581" i="7"/>
  <c r="H576" i="15"/>
  <c r="I581" i="7"/>
  <c r="J576" i="15"/>
  <c r="J581" i="7"/>
  <c r="L576" i="15"/>
  <c r="K581" i="7"/>
  <c r="F581" i="7"/>
  <c r="G581" i="7"/>
  <c r="D582" i="7"/>
  <c r="P582" i="7"/>
  <c r="A577" i="15"/>
  <c r="F577" i="15"/>
  <c r="H582" i="7"/>
  <c r="H577" i="15"/>
  <c r="I582" i="7"/>
  <c r="J577" i="15"/>
  <c r="J582" i="7"/>
  <c r="L577" i="15"/>
  <c r="K582" i="7"/>
  <c r="F582" i="7"/>
  <c r="G582" i="7"/>
  <c r="D583" i="7"/>
  <c r="P583" i="7"/>
  <c r="A578" i="15"/>
  <c r="F578" i="15"/>
  <c r="H583" i="7"/>
  <c r="H578" i="15"/>
  <c r="I583" i="7"/>
  <c r="J578" i="15"/>
  <c r="J583" i="7"/>
  <c r="L578" i="15"/>
  <c r="K583" i="7"/>
  <c r="F583" i="7"/>
  <c r="G583" i="7"/>
  <c r="D584" i="7"/>
  <c r="P584" i="7"/>
  <c r="A579" i="15"/>
  <c r="F579" i="15"/>
  <c r="H584" i="7"/>
  <c r="H579" i="15"/>
  <c r="I584" i="7"/>
  <c r="J579" i="15"/>
  <c r="J584" i="7"/>
  <c r="L579" i="15"/>
  <c r="K584" i="7"/>
  <c r="F584" i="7"/>
  <c r="G584" i="7"/>
  <c r="D585" i="7"/>
  <c r="P585" i="7"/>
  <c r="A580" i="15"/>
  <c r="F580" i="15"/>
  <c r="H585" i="7"/>
  <c r="H580" i="15"/>
  <c r="I585" i="7"/>
  <c r="J580" i="15"/>
  <c r="J585" i="7"/>
  <c r="L580" i="15"/>
  <c r="K585" i="7"/>
  <c r="F585" i="7"/>
  <c r="G585" i="7"/>
  <c r="D586" i="7"/>
  <c r="P586" i="7"/>
  <c r="A581" i="15"/>
  <c r="F581" i="15"/>
  <c r="H586" i="7"/>
  <c r="H581" i="15"/>
  <c r="I586" i="7"/>
  <c r="J581" i="15"/>
  <c r="J586" i="7"/>
  <c r="L581" i="15"/>
  <c r="K586" i="7"/>
  <c r="F586" i="7"/>
  <c r="G586" i="7"/>
  <c r="D587" i="7"/>
  <c r="P587" i="7"/>
  <c r="A582" i="15"/>
  <c r="F582" i="15"/>
  <c r="H587" i="7"/>
  <c r="H582" i="15"/>
  <c r="I587" i="7"/>
  <c r="J582" i="15"/>
  <c r="J587" i="7"/>
  <c r="L582" i="15"/>
  <c r="K587" i="7"/>
  <c r="F587" i="7"/>
  <c r="G587" i="7"/>
  <c r="D588" i="7"/>
  <c r="P588" i="7"/>
  <c r="A583" i="15"/>
  <c r="F583" i="15"/>
  <c r="H588" i="7"/>
  <c r="H583" i="15"/>
  <c r="I588" i="7"/>
  <c r="J583" i="15"/>
  <c r="J588" i="7"/>
  <c r="L583" i="15"/>
  <c r="K588" i="7"/>
  <c r="F588" i="7"/>
  <c r="G588" i="7"/>
  <c r="D589" i="7"/>
  <c r="P589" i="7"/>
  <c r="A584" i="15"/>
  <c r="F584" i="15"/>
  <c r="H589" i="7"/>
  <c r="H584" i="15"/>
  <c r="I589" i="7"/>
  <c r="J584" i="15"/>
  <c r="J589" i="7"/>
  <c r="L584" i="15"/>
  <c r="K589" i="7"/>
  <c r="F589" i="7"/>
  <c r="G589" i="7"/>
  <c r="D590" i="7"/>
  <c r="P590" i="7"/>
  <c r="A585" i="15"/>
  <c r="F585" i="15"/>
  <c r="H590" i="7"/>
  <c r="H585" i="15"/>
  <c r="I590" i="7"/>
  <c r="J585" i="15"/>
  <c r="J590" i="7"/>
  <c r="L585" i="15"/>
  <c r="K590" i="7"/>
  <c r="F590" i="7"/>
  <c r="G590" i="7"/>
  <c r="D591" i="7"/>
  <c r="P591" i="7"/>
  <c r="A586" i="15"/>
  <c r="F586" i="15"/>
  <c r="H591" i="7"/>
  <c r="H586" i="15"/>
  <c r="I591" i="7"/>
  <c r="J586" i="15"/>
  <c r="J591" i="7"/>
  <c r="L586" i="15"/>
  <c r="K591" i="7"/>
  <c r="F591" i="7"/>
  <c r="G591" i="7"/>
  <c r="D592" i="7"/>
  <c r="P592" i="7"/>
  <c r="A587" i="15"/>
  <c r="F587" i="15"/>
  <c r="H592" i="7"/>
  <c r="H587" i="15"/>
  <c r="I592" i="7"/>
  <c r="J587" i="15"/>
  <c r="J592" i="7"/>
  <c r="L587" i="15"/>
  <c r="K592" i="7"/>
  <c r="F592" i="7"/>
  <c r="G592" i="7"/>
  <c r="D593" i="7"/>
  <c r="P593" i="7"/>
  <c r="A588" i="15"/>
  <c r="F588" i="15"/>
  <c r="H593" i="7"/>
  <c r="H588" i="15"/>
  <c r="I593" i="7"/>
  <c r="J588" i="15"/>
  <c r="J593" i="7"/>
  <c r="L588" i="15"/>
  <c r="K593" i="7"/>
  <c r="F593" i="7"/>
  <c r="G593" i="7"/>
  <c r="D594" i="7"/>
  <c r="P594" i="7"/>
  <c r="A589" i="15"/>
  <c r="F589" i="15"/>
  <c r="H594" i="7"/>
  <c r="H589" i="15"/>
  <c r="I594" i="7"/>
  <c r="J589" i="15"/>
  <c r="J594" i="7"/>
  <c r="L589" i="15"/>
  <c r="K594" i="7"/>
  <c r="F594" i="7"/>
  <c r="G594" i="7"/>
  <c r="D595" i="7"/>
  <c r="P595" i="7"/>
  <c r="A590" i="15"/>
  <c r="F590" i="15"/>
  <c r="H595" i="7"/>
  <c r="H590" i="15"/>
  <c r="I595" i="7"/>
  <c r="J590" i="15"/>
  <c r="J595" i="7"/>
  <c r="L590" i="15"/>
  <c r="K595" i="7"/>
  <c r="F595" i="7"/>
  <c r="G595" i="7"/>
  <c r="D596" i="7"/>
  <c r="P596" i="7"/>
  <c r="A591" i="15"/>
  <c r="F591" i="15"/>
  <c r="H596" i="7"/>
  <c r="H591" i="15"/>
  <c r="I596" i="7"/>
  <c r="J591" i="15"/>
  <c r="J596" i="7"/>
  <c r="L591" i="15"/>
  <c r="K596" i="7"/>
  <c r="F596" i="7"/>
  <c r="G596" i="7"/>
  <c r="D597" i="7"/>
  <c r="P597" i="7"/>
  <c r="A592" i="15"/>
  <c r="F592" i="15"/>
  <c r="H597" i="7"/>
  <c r="H592" i="15"/>
  <c r="I597" i="7"/>
  <c r="J592" i="15"/>
  <c r="J597" i="7"/>
  <c r="L592" i="15"/>
  <c r="K597" i="7"/>
  <c r="F597" i="7"/>
  <c r="G597" i="7"/>
  <c r="D598" i="7"/>
  <c r="P598" i="7"/>
  <c r="A593" i="15"/>
  <c r="F593" i="15"/>
  <c r="H598" i="7"/>
  <c r="H593" i="15"/>
  <c r="I598" i="7"/>
  <c r="J593" i="15"/>
  <c r="J598" i="7"/>
  <c r="L593" i="15"/>
  <c r="K598" i="7"/>
  <c r="F598" i="7"/>
  <c r="G598" i="7"/>
  <c r="D599" i="7"/>
  <c r="P599" i="7"/>
  <c r="A594" i="15"/>
  <c r="F594" i="15"/>
  <c r="H599" i="7"/>
  <c r="H594" i="15"/>
  <c r="I599" i="7"/>
  <c r="J594" i="15"/>
  <c r="J599" i="7"/>
  <c r="L594" i="15"/>
  <c r="K599" i="7"/>
  <c r="F599" i="7"/>
  <c r="G599" i="7"/>
  <c r="D600" i="7"/>
  <c r="P600" i="7"/>
  <c r="A595" i="15"/>
  <c r="F595" i="15"/>
  <c r="H600" i="7"/>
  <c r="H595" i="15"/>
  <c r="I600" i="7"/>
  <c r="J595" i="15"/>
  <c r="J600" i="7"/>
  <c r="L595" i="15"/>
  <c r="K600" i="7"/>
  <c r="F600" i="7"/>
  <c r="G600" i="7"/>
  <c r="D601" i="7"/>
  <c r="P601" i="7"/>
  <c r="A596" i="15"/>
  <c r="F596" i="15"/>
  <c r="H601" i="7"/>
  <c r="H596" i="15"/>
  <c r="I601" i="7"/>
  <c r="J596" i="15"/>
  <c r="J601" i="7"/>
  <c r="L596" i="15"/>
  <c r="K601" i="7"/>
  <c r="F601" i="7"/>
  <c r="G601" i="7"/>
  <c r="D602" i="7"/>
  <c r="P602" i="7"/>
  <c r="A597" i="15"/>
  <c r="F597" i="15"/>
  <c r="H602" i="7"/>
  <c r="H597" i="15"/>
  <c r="I602" i="7"/>
  <c r="J597" i="15"/>
  <c r="J602" i="7"/>
  <c r="L597" i="15"/>
  <c r="K602" i="7"/>
  <c r="F602" i="7"/>
  <c r="G602" i="7"/>
  <c r="D603" i="7"/>
  <c r="P603" i="7"/>
  <c r="A598" i="15"/>
  <c r="F598" i="15"/>
  <c r="H603" i="7"/>
  <c r="H598" i="15"/>
  <c r="I603" i="7"/>
  <c r="J598" i="15"/>
  <c r="J603" i="7"/>
  <c r="L598" i="15"/>
  <c r="K603" i="7"/>
  <c r="F603" i="7"/>
  <c r="G603" i="7"/>
  <c r="D604" i="7"/>
  <c r="P604" i="7"/>
  <c r="A599" i="15"/>
  <c r="F599" i="15"/>
  <c r="H604" i="7"/>
  <c r="H599" i="15"/>
  <c r="I604" i="7"/>
  <c r="J599" i="15"/>
  <c r="J604" i="7"/>
  <c r="L599" i="15"/>
  <c r="K604" i="7"/>
  <c r="F604" i="7"/>
  <c r="G604" i="7"/>
  <c r="D605" i="7"/>
  <c r="P605" i="7"/>
  <c r="A600" i="15"/>
  <c r="F600" i="15"/>
  <c r="H605" i="7"/>
  <c r="H600" i="15"/>
  <c r="I605" i="7"/>
  <c r="J600" i="15"/>
  <c r="J605" i="7"/>
  <c r="L600" i="15"/>
  <c r="K605" i="7"/>
  <c r="F605" i="7"/>
  <c r="G605" i="7"/>
  <c r="D606" i="7"/>
  <c r="P606" i="7"/>
  <c r="A601" i="15"/>
  <c r="F601" i="15"/>
  <c r="H606" i="7"/>
  <c r="H601" i="15"/>
  <c r="I606" i="7"/>
  <c r="J601" i="15"/>
  <c r="J606" i="7"/>
  <c r="L601" i="15"/>
  <c r="K606" i="7"/>
  <c r="F606" i="7"/>
  <c r="G606" i="7"/>
  <c r="D607" i="7"/>
  <c r="P607" i="7"/>
  <c r="A602" i="15"/>
  <c r="F602" i="15"/>
  <c r="H607" i="7"/>
  <c r="H602" i="15"/>
  <c r="I607" i="7"/>
  <c r="J602" i="15"/>
  <c r="J607" i="7"/>
  <c r="L602" i="15"/>
  <c r="K607" i="7"/>
  <c r="F607" i="7"/>
  <c r="G607" i="7"/>
  <c r="D608" i="7"/>
  <c r="P608" i="7"/>
  <c r="A603" i="15"/>
  <c r="F603" i="15"/>
  <c r="H608" i="7"/>
  <c r="H603" i="15"/>
  <c r="I608" i="7"/>
  <c r="J603" i="15"/>
  <c r="J608" i="7"/>
  <c r="L603" i="15"/>
  <c r="K608" i="7"/>
  <c r="F608" i="7"/>
  <c r="G608" i="7"/>
  <c r="D609" i="7"/>
  <c r="P609" i="7"/>
  <c r="A604" i="15"/>
  <c r="F604" i="15"/>
  <c r="H609" i="7"/>
  <c r="H604" i="15"/>
  <c r="I609" i="7"/>
  <c r="J604" i="15"/>
  <c r="J609" i="7"/>
  <c r="L604" i="15"/>
  <c r="K609" i="7"/>
  <c r="F609" i="7"/>
  <c r="G609" i="7"/>
  <c r="D610" i="7"/>
  <c r="P610" i="7"/>
  <c r="A605" i="15"/>
  <c r="F605" i="15"/>
  <c r="H610" i="7"/>
  <c r="H605" i="15"/>
  <c r="I610" i="7"/>
  <c r="J605" i="15"/>
  <c r="J610" i="7"/>
  <c r="L605" i="15"/>
  <c r="K610" i="7"/>
  <c r="F610" i="7"/>
  <c r="G610" i="7"/>
  <c r="D611" i="7"/>
  <c r="P611" i="7"/>
  <c r="A606" i="15"/>
  <c r="F606" i="15"/>
  <c r="H611" i="7"/>
  <c r="H606" i="15"/>
  <c r="I611" i="7"/>
  <c r="J606" i="15"/>
  <c r="J611" i="7"/>
  <c r="L606" i="15"/>
  <c r="K611" i="7"/>
  <c r="F611" i="7"/>
  <c r="G611" i="7"/>
  <c r="D612" i="7"/>
  <c r="P612" i="7"/>
  <c r="A607" i="15"/>
  <c r="F607" i="15"/>
  <c r="H612" i="7"/>
  <c r="H607" i="15"/>
  <c r="I612" i="7"/>
  <c r="J607" i="15"/>
  <c r="J612" i="7"/>
  <c r="L607" i="15"/>
  <c r="K612" i="7"/>
  <c r="F612" i="7"/>
  <c r="G612" i="7"/>
  <c r="D613" i="7"/>
  <c r="P613" i="7"/>
  <c r="A608" i="15"/>
  <c r="F608" i="15"/>
  <c r="H613" i="7"/>
  <c r="H608" i="15"/>
  <c r="I613" i="7"/>
  <c r="J608" i="15"/>
  <c r="J613" i="7"/>
  <c r="L608" i="15"/>
  <c r="K613" i="7"/>
  <c r="F613" i="7"/>
  <c r="G613" i="7"/>
  <c r="D614" i="7"/>
  <c r="P614" i="7"/>
  <c r="A609" i="15"/>
  <c r="F609" i="15"/>
  <c r="H614" i="7"/>
  <c r="H609" i="15"/>
  <c r="I614" i="7"/>
  <c r="J609" i="15"/>
  <c r="J614" i="7"/>
  <c r="L609" i="15"/>
  <c r="K614" i="7"/>
  <c r="F614" i="7"/>
  <c r="G614" i="7"/>
  <c r="P615" i="7"/>
  <c r="A610" i="15"/>
  <c r="F610" i="15"/>
  <c r="H615" i="7"/>
  <c r="H610" i="15"/>
  <c r="I615" i="7"/>
  <c r="J610" i="15"/>
  <c r="J615" i="7"/>
  <c r="L610" i="15"/>
  <c r="K615" i="7"/>
  <c r="F615" i="7"/>
  <c r="G615" i="7"/>
  <c r="D616" i="7"/>
  <c r="P616" i="7"/>
  <c r="A611" i="15"/>
  <c r="F611" i="15"/>
  <c r="H616" i="7"/>
  <c r="H611" i="15"/>
  <c r="I616" i="7"/>
  <c r="J611" i="15"/>
  <c r="J616" i="7"/>
  <c r="L611" i="15"/>
  <c r="K616" i="7"/>
  <c r="F616" i="7"/>
  <c r="G616" i="7"/>
  <c r="D617" i="7"/>
  <c r="P617" i="7"/>
  <c r="A612" i="15"/>
  <c r="F612" i="15"/>
  <c r="H617" i="7"/>
  <c r="H612" i="15"/>
  <c r="I617" i="7"/>
  <c r="J612" i="15"/>
  <c r="J617" i="7"/>
  <c r="L612" i="15"/>
  <c r="K617" i="7"/>
  <c r="F617" i="7"/>
  <c r="G617" i="7"/>
  <c r="D618" i="7"/>
  <c r="P618" i="7"/>
  <c r="A613" i="15"/>
  <c r="F613" i="15"/>
  <c r="H618" i="7"/>
  <c r="H613" i="15"/>
  <c r="I618" i="7"/>
  <c r="J613" i="15"/>
  <c r="J618" i="7"/>
  <c r="L613" i="15"/>
  <c r="K618" i="7"/>
  <c r="F618" i="7"/>
  <c r="G618" i="7"/>
  <c r="D619" i="7"/>
  <c r="P619" i="7"/>
  <c r="A614" i="15"/>
  <c r="F614" i="15"/>
  <c r="H619" i="7"/>
  <c r="H614" i="15"/>
  <c r="I619" i="7"/>
  <c r="J614" i="15"/>
  <c r="J619" i="7"/>
  <c r="L614" i="15"/>
  <c r="K619" i="7"/>
  <c r="F619" i="7"/>
  <c r="G619" i="7"/>
  <c r="D620" i="7"/>
  <c r="P620" i="7"/>
  <c r="A615" i="15"/>
  <c r="F615" i="15"/>
  <c r="H620" i="7"/>
  <c r="H615" i="15"/>
  <c r="I620" i="7"/>
  <c r="J615" i="15"/>
  <c r="J620" i="7"/>
  <c r="L615" i="15"/>
  <c r="K620" i="7"/>
  <c r="F620" i="7"/>
  <c r="G620" i="7"/>
  <c r="D621" i="7"/>
  <c r="P621" i="7"/>
  <c r="A616" i="15"/>
  <c r="F616" i="15"/>
  <c r="H621" i="7"/>
  <c r="H616" i="15"/>
  <c r="I621" i="7"/>
  <c r="J616" i="15"/>
  <c r="J621" i="7"/>
  <c r="L616" i="15"/>
  <c r="K621" i="7"/>
  <c r="F621" i="7"/>
  <c r="G621" i="7"/>
  <c r="D622" i="7"/>
  <c r="P622" i="7"/>
  <c r="A617" i="15"/>
  <c r="F617" i="15"/>
  <c r="H622" i="7"/>
  <c r="H617" i="15"/>
  <c r="I622" i="7"/>
  <c r="J617" i="15"/>
  <c r="J622" i="7"/>
  <c r="L617" i="15"/>
  <c r="K622" i="7"/>
  <c r="F622" i="7"/>
  <c r="G622" i="7"/>
  <c r="D623" i="7"/>
  <c r="P623" i="7"/>
  <c r="A618" i="15"/>
  <c r="F618" i="15"/>
  <c r="H623" i="7"/>
  <c r="H618" i="15"/>
  <c r="I623" i="7"/>
  <c r="J618" i="15"/>
  <c r="J623" i="7"/>
  <c r="L618" i="15"/>
  <c r="K623" i="7"/>
  <c r="F623" i="7"/>
  <c r="G623" i="7"/>
  <c r="D624" i="7"/>
  <c r="P624" i="7"/>
  <c r="A619" i="15"/>
  <c r="F619" i="15"/>
  <c r="H624" i="7"/>
  <c r="H619" i="15"/>
  <c r="I624" i="7"/>
  <c r="J619" i="15"/>
  <c r="J624" i="7"/>
  <c r="L619" i="15"/>
  <c r="K624" i="7"/>
  <c r="F624" i="7"/>
  <c r="G624" i="7"/>
  <c r="D625" i="7"/>
  <c r="P625" i="7"/>
  <c r="A620" i="15"/>
  <c r="F620" i="15"/>
  <c r="H625" i="7"/>
  <c r="H620" i="15"/>
  <c r="I625" i="7"/>
  <c r="J620" i="15"/>
  <c r="J625" i="7"/>
  <c r="L620" i="15"/>
  <c r="K625" i="7"/>
  <c r="F625" i="7"/>
  <c r="G625" i="7"/>
  <c r="D626" i="7"/>
  <c r="P626" i="7"/>
  <c r="A621" i="15"/>
  <c r="F621" i="15"/>
  <c r="H626" i="7"/>
  <c r="H621" i="15"/>
  <c r="I626" i="7"/>
  <c r="J621" i="15"/>
  <c r="J626" i="7"/>
  <c r="L621" i="15"/>
  <c r="K626" i="7"/>
  <c r="F626" i="7"/>
  <c r="G626" i="7"/>
  <c r="D9" i="7"/>
  <c r="P9" i="7"/>
  <c r="F4" i="15"/>
  <c r="H9" i="7"/>
  <c r="H4" i="15"/>
  <c r="I9" i="7"/>
  <c r="J4" i="15"/>
  <c r="J9" i="7"/>
  <c r="L4" i="15"/>
  <c r="K9" i="7"/>
  <c r="F9" i="7"/>
  <c r="G9" i="7"/>
  <c r="F200" i="15"/>
  <c r="H200" i="15"/>
  <c r="J200" i="15"/>
  <c r="L200" i="15"/>
  <c r="K8" i="7"/>
  <c r="J8" i="7"/>
  <c r="I8" i="7"/>
  <c r="H8" i="7"/>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2" i="2"/>
  <c r="E570" i="7"/>
  <c r="E567" i="7"/>
  <c r="E566" i="7"/>
  <c r="E535" i="7"/>
  <c r="E533" i="7"/>
  <c r="E532" i="7"/>
  <c r="E485" i="7"/>
  <c r="E484" i="7"/>
  <c r="E446" i="7"/>
  <c r="E444" i="7"/>
  <c r="E442" i="7"/>
  <c r="E441" i="7"/>
  <c r="E315" i="7"/>
  <c r="E313" i="7"/>
  <c r="E312" i="7"/>
  <c r="E285" i="7"/>
  <c r="E284" i="7"/>
  <c r="E283" i="7"/>
  <c r="E255" i="7"/>
  <c r="E254" i="7"/>
  <c r="E253" i="7"/>
  <c r="E252" i="7"/>
  <c r="E161" i="7"/>
  <c r="E160" i="7"/>
  <c r="E159" i="7"/>
  <c r="E135" i="7"/>
  <c r="E133" i="7"/>
  <c r="E132" i="7"/>
  <c r="O1" i="15"/>
  <c r="E585" i="7"/>
  <c r="E582" i="7"/>
  <c r="E581" i="7"/>
  <c r="E540" i="7"/>
  <c r="E538" i="7"/>
  <c r="E537" i="7"/>
  <c r="E488" i="7"/>
  <c r="E487" i="7"/>
  <c r="E453" i="7"/>
  <c r="E451" i="7"/>
  <c r="E449" i="7"/>
  <c r="E448" i="7"/>
  <c r="E324" i="7"/>
  <c r="E322" i="7"/>
  <c r="E321" i="7"/>
  <c r="E296" i="7"/>
  <c r="E295" i="7"/>
  <c r="E294" i="7"/>
  <c r="E260" i="7"/>
  <c r="E259" i="7"/>
  <c r="E258" i="7"/>
  <c r="E257" i="7"/>
  <c r="E165" i="7"/>
  <c r="E164" i="7"/>
  <c r="E163" i="7"/>
  <c r="E145" i="7"/>
  <c r="E143" i="7"/>
  <c r="E142" i="7"/>
  <c r="B76" i="14"/>
  <c r="F307" i="14"/>
  <c r="F308" i="14"/>
  <c r="F309" i="14"/>
  <c r="F310" i="14"/>
  <c r="B241" i="14"/>
  <c r="B240" i="14"/>
  <c r="B239" i="14"/>
  <c r="B238" i="14"/>
  <c r="B237" i="14"/>
  <c r="B229" i="14"/>
  <c r="B228" i="14"/>
  <c r="B227" i="14"/>
  <c r="B226" i="14"/>
  <c r="B225" i="14"/>
  <c r="B224" i="14"/>
  <c r="B223" i="14"/>
  <c r="B222" i="14"/>
  <c r="B230" i="14"/>
  <c r="B231" i="14"/>
  <c r="B201" i="14"/>
  <c r="F75" i="14"/>
  <c r="B114" i="14"/>
  <c r="B112" i="14"/>
  <c r="B111" i="14"/>
  <c r="B110" i="14"/>
  <c r="B105" i="14"/>
  <c r="B402" i="14"/>
  <c r="B401" i="14"/>
  <c r="B400" i="14"/>
  <c r="B399" i="14"/>
  <c r="B397" i="14"/>
  <c r="B396" i="14"/>
  <c r="B395" i="14"/>
  <c r="B394" i="14"/>
  <c r="B39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B4" i="14"/>
  <c r="B5" i="14"/>
  <c r="B6" i="14"/>
  <c r="B7" i="14"/>
  <c r="B8" i="14"/>
  <c r="B11" i="14"/>
  <c r="B12" i="14"/>
  <c r="B15" i="14"/>
  <c r="B13" i="14"/>
  <c r="B14" i="14"/>
  <c r="B23" i="14"/>
  <c r="B24" i="14"/>
  <c r="B25" i="14"/>
  <c r="B26" i="14"/>
  <c r="B27" i="14"/>
  <c r="B28" i="14"/>
  <c r="B35" i="14"/>
  <c r="B36" i="14"/>
  <c r="B37" i="14"/>
  <c r="B38" i="14"/>
  <c r="B39" i="14"/>
  <c r="B40" i="14"/>
  <c r="B41" i="14"/>
  <c r="B42" i="14"/>
  <c r="B43" i="14"/>
  <c r="B44" i="14"/>
  <c r="B45" i="14"/>
  <c r="B46" i="14"/>
  <c r="B47" i="14"/>
  <c r="B48" i="14"/>
  <c r="B49" i="14"/>
  <c r="B51" i="14"/>
  <c r="B50" i="14"/>
  <c r="B52" i="14"/>
  <c r="B54" i="14"/>
  <c r="B53" i="14"/>
  <c r="B69" i="14"/>
  <c r="B56" i="14"/>
  <c r="B55" i="14"/>
  <c r="B57" i="14"/>
  <c r="B58" i="14"/>
  <c r="B60" i="14"/>
  <c r="B59" i="14"/>
  <c r="B61" i="14"/>
  <c r="B62" i="14"/>
  <c r="B63" i="14"/>
  <c r="B64" i="14"/>
  <c r="B65" i="14"/>
  <c r="B66" i="14"/>
  <c r="B68" i="14"/>
  <c r="B67" i="14"/>
  <c r="B70" i="14"/>
  <c r="B72" i="14"/>
  <c r="B73" i="14"/>
  <c r="B75" i="14"/>
  <c r="B74" i="14"/>
  <c r="B71" i="14"/>
  <c r="B364" i="14"/>
  <c r="B77" i="14"/>
  <c r="B78" i="14"/>
  <c r="B79" i="14"/>
  <c r="B80" i="14"/>
  <c r="B81" i="14"/>
  <c r="B82" i="14"/>
  <c r="B83" i="14"/>
  <c r="B84" i="14"/>
  <c r="B85" i="14"/>
  <c r="B86" i="14"/>
  <c r="B87" i="14"/>
  <c r="B88" i="14"/>
  <c r="B89" i="14"/>
  <c r="B101" i="14"/>
  <c r="B102" i="14"/>
  <c r="B103" i="14"/>
  <c r="B104" i="14"/>
  <c r="B106" i="14"/>
  <c r="B107" i="14"/>
  <c r="B108" i="14"/>
  <c r="B109" i="14"/>
  <c r="B115" i="14"/>
  <c r="B116" i="14"/>
  <c r="B117" i="14"/>
  <c r="B121" i="14"/>
  <c r="B122" i="14"/>
  <c r="B123" i="14"/>
  <c r="B124" i="14"/>
  <c r="B125" i="14"/>
  <c r="B126" i="14"/>
  <c r="B127" i="14"/>
  <c r="B128" i="14"/>
  <c r="B130" i="14"/>
  <c r="B129" i="14"/>
  <c r="B131" i="14"/>
  <c r="B132" i="14"/>
  <c r="B133" i="14"/>
  <c r="B134" i="14"/>
  <c r="B135" i="14"/>
  <c r="B136" i="14"/>
  <c r="B137" i="14"/>
  <c r="B138" i="14"/>
  <c r="B151" i="14"/>
  <c r="B152" i="14"/>
  <c r="B153" i="14"/>
  <c r="B154" i="14"/>
  <c r="B155" i="14"/>
  <c r="B156" i="14"/>
  <c r="B139" i="14"/>
  <c r="B140" i="14"/>
  <c r="B141" i="14"/>
  <c r="B142" i="14"/>
  <c r="B143" i="14"/>
  <c r="B144" i="14"/>
  <c r="B157" i="14"/>
  <c r="B158" i="14"/>
  <c r="B159" i="14"/>
  <c r="B160" i="14"/>
  <c r="B161" i="14"/>
  <c r="B168" i="14"/>
  <c r="B169" i="14"/>
  <c r="B170" i="14"/>
  <c r="B171" i="14"/>
  <c r="B172" i="14"/>
  <c r="B173" i="14"/>
  <c r="B174" i="14"/>
  <c r="B175" i="14"/>
  <c r="B176" i="14"/>
  <c r="B177" i="14"/>
  <c r="B178" i="14"/>
  <c r="B179" i="14"/>
  <c r="B195" i="14"/>
  <c r="B196" i="14"/>
  <c r="B193" i="14"/>
  <c r="B194" i="14"/>
  <c r="B198" i="14"/>
  <c r="B199" i="14"/>
  <c r="B197" i="14"/>
  <c r="B200" i="14"/>
  <c r="B220" i="14"/>
  <c r="B213" i="14"/>
  <c r="B212" i="14"/>
  <c r="B214" i="14"/>
  <c r="B221" i="14"/>
  <c r="B216" i="14"/>
  <c r="B217" i="14"/>
  <c r="B218" i="14"/>
  <c r="B219" i="14"/>
  <c r="B215" i="14"/>
  <c r="B236" i="14"/>
  <c r="B232" i="14"/>
  <c r="B233" i="14"/>
  <c r="B234" i="14"/>
  <c r="B235" i="14"/>
  <c r="B242" i="14"/>
  <c r="B243" i="14"/>
  <c r="B245" i="14"/>
  <c r="B246" i="14"/>
  <c r="B247" i="14"/>
  <c r="B248" i="14"/>
  <c r="B249" i="14"/>
  <c r="B250" i="14"/>
  <c r="B251" i="14"/>
  <c r="B252" i="14"/>
  <c r="B253" i="14"/>
  <c r="B254" i="14"/>
  <c r="B255" i="14"/>
  <c r="B263" i="14"/>
  <c r="B264" i="14"/>
  <c r="B265" i="14"/>
  <c r="B270" i="14"/>
  <c r="B271" i="14"/>
  <c r="B272" i="14"/>
  <c r="B273" i="14"/>
  <c r="B274" i="14"/>
  <c r="B275" i="14"/>
  <c r="B276" i="14"/>
  <c r="B277" i="14"/>
  <c r="B278" i="14"/>
  <c r="B279" i="14"/>
  <c r="B280" i="14"/>
  <c r="B281" i="14"/>
  <c r="B290" i="14"/>
  <c r="B291" i="14"/>
  <c r="B292" i="14"/>
  <c r="B293" i="14"/>
  <c r="B294" i="14"/>
  <c r="B295" i="14"/>
  <c r="B296" i="14"/>
  <c r="B297" i="14"/>
  <c r="B301" i="14"/>
  <c r="B298" i="14"/>
  <c r="B299" i="14"/>
  <c r="B300" i="14"/>
  <c r="B302" i="14"/>
  <c r="B303" i="14"/>
  <c r="B304" i="14"/>
  <c r="B305" i="14"/>
  <c r="B307" i="14"/>
  <c r="B308" i="14"/>
  <c r="B309" i="14"/>
  <c r="B310" i="14"/>
  <c r="B311" i="14"/>
  <c r="B312" i="14"/>
  <c r="B313" i="14"/>
  <c r="B317" i="14"/>
  <c r="B318" i="14"/>
  <c r="B319" i="14"/>
  <c r="B320" i="14"/>
  <c r="B321" i="14"/>
  <c r="B322" i="14"/>
  <c r="B323" i="14"/>
  <c r="B324" i="14"/>
  <c r="B325" i="14"/>
  <c r="B326" i="14"/>
  <c r="B328" i="14"/>
  <c r="B329" i="14"/>
  <c r="B330" i="14"/>
  <c r="B331" i="14"/>
  <c r="B332" i="14"/>
  <c r="B333" i="14"/>
  <c r="B334" i="14"/>
  <c r="B341" i="14"/>
  <c r="B342" i="14"/>
  <c r="B343" i="14"/>
  <c r="B344" i="14"/>
  <c r="B345" i="14"/>
  <c r="B352" i="14"/>
  <c r="B354" i="14"/>
  <c r="B355" i="14"/>
  <c r="B369" i="14"/>
  <c r="B356" i="14"/>
  <c r="B353" i="14"/>
  <c r="B357" i="14"/>
  <c r="B358" i="14"/>
  <c r="B359" i="14"/>
  <c r="B360" i="14"/>
  <c r="B361" i="14"/>
  <c r="B365" i="14"/>
  <c r="B363" i="14"/>
  <c r="B362" i="14"/>
  <c r="B366" i="14"/>
  <c r="B367" i="14"/>
  <c r="B390" i="14"/>
  <c r="B385" i="14"/>
  <c r="B386" i="14"/>
  <c r="B387" i="14"/>
  <c r="B388" i="14"/>
  <c r="B389" i="14"/>
  <c r="B384" i="14"/>
  <c r="B392" i="14"/>
  <c r="B391" i="14"/>
  <c r="B3" i="14"/>
  <c r="E122" i="7"/>
  <c r="E437" i="7"/>
  <c r="E249" i="7"/>
  <c r="E434" i="7"/>
  <c r="E303" i="7"/>
  <c r="E272" i="7"/>
  <c r="E247" i="7"/>
  <c r="E155" i="7"/>
  <c r="E435" i="7"/>
  <c r="E304" i="7"/>
  <c r="E273" i="7"/>
  <c r="E248" i="7"/>
  <c r="E156" i="7"/>
  <c r="E123" i="7"/>
  <c r="E439" i="7"/>
  <c r="E306" i="7"/>
  <c r="E274" i="7"/>
  <c r="E250" i="7"/>
  <c r="E157" i="7"/>
  <c r="E125" i="7"/>
  <c r="E482" i="7"/>
  <c r="E481" i="7"/>
  <c r="E530" i="7"/>
  <c r="E555" i="7"/>
  <c r="E528" i="7"/>
  <c r="E527" i="7"/>
  <c r="E552" i="7"/>
  <c r="E551" i="7"/>
  <c r="E61" i="7"/>
  <c r="E60" i="7"/>
  <c r="E59" i="7"/>
  <c r="A2" i="7"/>
</calcChain>
</file>

<file path=xl/comments1.xml><?xml version="1.0" encoding="utf-8"?>
<comments xmlns="http://schemas.openxmlformats.org/spreadsheetml/2006/main">
  <authors>
    <author>Noel Merket</author>
  </authors>
  <commentList>
    <comment ref="L509" authorId="0" shapeId="0">
      <text>
        <r>
          <rPr>
            <b/>
            <sz val="9"/>
            <color indexed="81"/>
            <rFont val="Verdana"/>
          </rPr>
          <t>Noel Merket:</t>
        </r>
        <r>
          <rPr>
            <sz val="9"/>
            <color indexed="81"/>
            <rFont val="Verdana"/>
          </rPr>
          <t xml:space="preserve">
Should be required for HEScore.</t>
        </r>
      </text>
    </comment>
    <comment ref="L515" authorId="0" shapeId="0">
      <text>
        <r>
          <rPr>
            <b/>
            <sz val="9"/>
            <color indexed="81"/>
            <rFont val="Verdana"/>
          </rPr>
          <t>Noel Merket:</t>
        </r>
        <r>
          <rPr>
            <sz val="9"/>
            <color indexed="81"/>
            <rFont val="Verdana"/>
          </rPr>
          <t xml:space="preserve">
Should be required for HEScore.</t>
        </r>
      </text>
    </comment>
    <comment ref="L521" authorId="0" shapeId="0">
      <text>
        <r>
          <rPr>
            <b/>
            <sz val="9"/>
            <color indexed="81"/>
            <rFont val="Verdana"/>
          </rPr>
          <t>Noel Merket:</t>
        </r>
        <r>
          <rPr>
            <sz val="9"/>
            <color indexed="81"/>
            <rFont val="Verdana"/>
          </rPr>
          <t xml:space="preserve">
Should be required for HEScore.</t>
        </r>
      </text>
    </comment>
    <comment ref="B594" authorId="0" shapeId="0">
      <text>
        <r>
          <rPr>
            <b/>
            <sz val="9"/>
            <color indexed="81"/>
            <rFont val="Verdana"/>
          </rPr>
          <t>Noel Merket:</t>
        </r>
        <r>
          <rPr>
            <sz val="9"/>
            <color indexed="81"/>
            <rFont val="Verdana"/>
          </rPr>
          <t xml:space="preserve">
This is not used in the HEScore translation.</t>
        </r>
      </text>
    </comment>
    <comment ref="B603" authorId="0" shapeId="0">
      <text>
        <r>
          <rPr>
            <b/>
            <sz val="9"/>
            <color indexed="81"/>
            <rFont val="Verdana"/>
          </rPr>
          <t>Noel Merket:</t>
        </r>
        <r>
          <rPr>
            <sz val="9"/>
            <color indexed="81"/>
            <rFont val="Verdana"/>
          </rPr>
          <t xml:space="preserve">
This is not used in the HEScore translation.</t>
        </r>
      </text>
    </comment>
    <comment ref="B612" authorId="0" shapeId="0">
      <text>
        <r>
          <rPr>
            <b/>
            <sz val="9"/>
            <color indexed="81"/>
            <rFont val="Verdana"/>
          </rPr>
          <t>Noel Merket:</t>
        </r>
        <r>
          <rPr>
            <sz val="9"/>
            <color indexed="81"/>
            <rFont val="Verdana"/>
          </rPr>
          <t xml:space="preserve">
This is not used in the HEScore translation.</t>
        </r>
      </text>
    </comment>
  </commentList>
</comments>
</file>

<file path=xl/comments2.xml><?xml version="1.0" encoding="utf-8"?>
<comments xmlns="http://schemas.openxmlformats.org/spreadsheetml/2006/main">
  <authors>
    <author>Noel Merket</author>
  </authors>
  <commentList>
    <comment ref="Y8" authorId="0" shapeId="0">
      <text>
        <r>
          <rPr>
            <b/>
            <sz val="9"/>
            <color indexed="81"/>
            <rFont val="Verdana"/>
          </rPr>
          <t>Noel Merket:</t>
        </r>
        <r>
          <rPr>
            <sz val="9"/>
            <color indexed="81"/>
            <rFont val="Verdana"/>
          </rPr>
          <t xml:space="preserve">
This is covered by the DuctInsulationRValue element, which you're already collecting.</t>
        </r>
      </text>
    </comment>
    <comment ref="Y11" authorId="0" shapeId="0">
      <text>
        <r>
          <rPr>
            <b/>
            <sz val="9"/>
            <color indexed="81"/>
            <rFont val="Verdana"/>
          </rPr>
          <t>Noel Merket:</t>
        </r>
        <r>
          <rPr>
            <sz val="9"/>
            <color indexed="81"/>
            <rFont val="Verdana"/>
          </rPr>
          <t xml:space="preserve">
The translator figures out whether the wall characteristics vary by side of the house and will fill that value accordingly.</t>
        </r>
      </text>
    </comment>
  </commentList>
</comments>
</file>

<file path=xl/sharedStrings.xml><?xml version="1.0" encoding="utf-8"?>
<sst xmlns="http://schemas.openxmlformats.org/spreadsheetml/2006/main" count="18576" uniqueCount="1230">
  <si>
    <t>Grouping</t>
  </si>
  <si>
    <t>Required Field</t>
  </si>
  <si>
    <t>If Dependent, why?</t>
  </si>
  <si>
    <t>HPXML Qualifier</t>
  </si>
  <si>
    <t>HPXML Referenced Object</t>
  </si>
  <si>
    <t>HPXML Path</t>
  </si>
  <si>
    <t xml:space="preserve">Fuel </t>
  </si>
  <si>
    <t>Optional</t>
  </si>
  <si>
    <t>Project/ProjectDetails/ProjectStatus/EventType == "proposed workscope"</t>
  </si>
  <si>
    <t>Project/ProjectDetails/Measures/Measure/EnergySavingsInfo/FuelSavings/Fuel</t>
  </si>
  <si>
    <t>Cost</t>
  </si>
  <si>
    <t>Project/ProjectDetails/Measures/Measure/Cost</t>
  </si>
  <si>
    <t>Total savings</t>
  </si>
  <si>
    <t>Project/ProjectDetails/Measures/Measure/EnergySavingsInfo/FuelSavings/Units</t>
  </si>
  <si>
    <t>Units</t>
  </si>
  <si>
    <t>Project/ProjectDetails/Measures/Measure/EnergySavingsInfo/FuelSavings/TotalSavings</t>
  </si>
  <si>
    <t>Total dollar savings</t>
  </si>
  <si>
    <t>Project/ProjectDetails/Measures/Measure/EnergySavingsInfo/FuelSavings/TotalDollarSavings</t>
  </si>
  <si>
    <t>Air infiltration (test-in)</t>
  </si>
  <si>
    <t>Building air leakage</t>
  </si>
  <si>
    <t>Required</t>
  </si>
  <si>
    <t>Building/ProjectStatus/EventType == "audit"</t>
  </si>
  <si>
    <t>Building/BuildingDetails/Enclosure/AirInfiltration/AirInfiltrationMeasurement/BuildingAirLeakage/AirLeakage</t>
  </si>
  <si>
    <t>Building air leakage unit</t>
  </si>
  <si>
    <t>Building/BuildingDetails/Enclosure/AirInfiltration/AirInfiltrationMeasurement/BuildingAirLeakage/UnitofMeasure</t>
  </si>
  <si>
    <t>House pressure</t>
  </si>
  <si>
    <t>Building/BuildingDetails/Enclosure/AirInfiltration/AirInfiltrationMeasurement/HousePressure</t>
  </si>
  <si>
    <t>Air infiltration (test-out)</t>
  </si>
  <si>
    <t>Building/ProjectStatus/EventType == "proposed workscope"</t>
  </si>
  <si>
    <t>Contractor information</t>
  </si>
  <si>
    <t>Email address</t>
  </si>
  <si>
    <t>n/a</t>
  </si>
  <si>
    <t>Contractor/ContractorDetails/BusinessInfo/BusinessContact/Person/Email/EmailAddress</t>
  </si>
  <si>
    <t>First name</t>
  </si>
  <si>
    <t>Contractor/ContractorDetails/BusinessInfo/BusinessContact/Person/Name/FirstName</t>
  </si>
  <si>
    <t>Last name</t>
  </si>
  <si>
    <t>Contractor/ContractorDetails/BusinessInfo/BusinessContact/Person/Name/LastName</t>
  </si>
  <si>
    <t>Building/BuildingDetails/Systems/HVAC/HVACPlant/CoolingSystem/CoolingCapacity</t>
  </si>
  <si>
    <t>Annual cooling efficiency unit</t>
  </si>
  <si>
    <t>Building/BuildingDetails/Systems/HVAC/HVACPlant/CoolingSystem/AnnualCoolingEfficiency/Unit</t>
  </si>
  <si>
    <t>Annual cooling efficiency value</t>
  </si>
  <si>
    <t>Building/BuildingDetails/Systems/HVAC/HVACPlant/CoolingSystem/AnnualCoolingEfficiency/Value</t>
  </si>
  <si>
    <t>Fraction of cooling load served</t>
  </si>
  <si>
    <t>Building/BuildingDetails/Systems/HVAC/HVACPlant/CoolingSystem/FractionCoolLoadServed</t>
  </si>
  <si>
    <t>Building/BuildingDetails/Systems/HVAC/HVACPlant/CoolingSystem/CoolingSystemFuel</t>
  </si>
  <si>
    <t>Manufacturer</t>
  </si>
  <si>
    <t>Building/BuildingDetails/Systems/HVAC/HVACPlant/CoolingSystem/Manufacturer</t>
  </si>
  <si>
    <t>Model number</t>
  </si>
  <si>
    <t>Building/BuildingDetails/Systems/HVAC/HVACPlant/CoolingSystem/ModelNumber</t>
  </si>
  <si>
    <t>Cooling system type</t>
  </si>
  <si>
    <t>Building/BuildingDetails/Systems/HVAC/HVACPlant/CoolingSystem/CoolingSystemType</t>
  </si>
  <si>
    <t>Model year</t>
  </si>
  <si>
    <t>Building/BuildingDetails/Systems/HVAC/HVACPlant/CoolingSystem/ModelYear</t>
  </si>
  <si>
    <t>Customer information</t>
  </si>
  <si>
    <t>Customer/Person/Name/FirstName</t>
  </si>
  <si>
    <t>Customer/Person/Name/LastName</t>
  </si>
  <si>
    <t>Telephone number</t>
  </si>
  <si>
    <t>Customer/Person/Telephone/TelephoneNumber</t>
  </si>
  <si>
    <t>Third party certification</t>
  </si>
  <si>
    <t>Building/BuildingDetails/Appliances/Dishwasher/ThirdPartyCertification</t>
  </si>
  <si>
    <t>Building/BuildingDetails/Appliances/Dishwasher/Manufacturer</t>
  </si>
  <si>
    <t>Building/BuildingDetails/Appliances/Dishwasher/ModelNumber</t>
  </si>
  <si>
    <t>Building/BuildingDetails/Appliances/Dishwasher/ModelYear</t>
  </si>
  <si>
    <t>Building/BuildingDetails/Enclosure/Doors/Door/ThirdPartyCertification</t>
  </si>
  <si>
    <t>R-value</t>
  </si>
  <si>
    <t>Building/BuildingDetails/Enclosure/Doors/Door/Rvalue</t>
  </si>
  <si>
    <t>Storm door</t>
  </si>
  <si>
    <t>Building/BuildingDetails/Enclosure/Doors/Door/StormDoor</t>
  </si>
  <si>
    <t>Building/BuildingDetails/Appliances/Freezer/ThirdPartyCertification</t>
  </si>
  <si>
    <t>Building/BuildingDetails/Appliances/Freezer/Manufacturer</t>
  </si>
  <si>
    <t>Building/BuildingDetails/Appliances/Freezer/ModelNumber</t>
  </si>
  <si>
    <t>Rated annual kWh</t>
  </si>
  <si>
    <t>Building/BuildingDetails/Appliances/Freezer/RatedAnnualkWh</t>
  </si>
  <si>
    <t>Building/BuildingDetails/Appliances/Freezer/ModelYear</t>
  </si>
  <si>
    <t>Fuel</t>
  </si>
  <si>
    <t>Utility/UtilitiesorFuelProviders/UtilityFuelProvider/UtilityServiceTypeProvided</t>
  </si>
  <si>
    <t>Project/ProjectDetails/EnergySavingsInfo/FuelSavings/Fuel == "*", Project/ProjectDetails/EnergySavingsInfo/FuelSavings/Units == "*"</t>
  </si>
  <si>
    <t>Project/ProjectDetails/EnergySavingsInfo/FuelSavings/TotalSavings</t>
  </si>
  <si>
    <t>Annual percent reduction</t>
  </si>
  <si>
    <t>Project/ProjectDetails/EnergySavingsInfo/FuelSavings/PctReduction</t>
  </si>
  <si>
    <t>Project/ProjectDetails/EnergySavingsInfo/FuelSavings/Units</t>
  </si>
  <si>
    <t>Project/ProjectDetails/EnergySavingsInfo/FuelSavings/TotalDollarSavings</t>
  </si>
  <si>
    <t>Utility account number</t>
  </si>
  <si>
    <t>Utility/UtilityFuelProviders/UtilityFuelProvider/UtilityServiceTypeProvided == *</t>
  </si>
  <si>
    <t>Utility/UtilityFuelProviders/UtilityFuelProvider/UtilityAccountNumber</t>
  </si>
  <si>
    <t>Utility name</t>
  </si>
  <si>
    <t>Utility/UtilitiesorFuelProviders/UtilityFuelProvider/UtilityName</t>
  </si>
  <si>
    <t>General</t>
  </si>
  <si>
    <t>Project/ProjectDetails/EnergySavingsInfo/AnnualPercentReduction</t>
  </si>
  <si>
    <t>Actual project completion date</t>
  </si>
  <si>
    <t>Project/ProjectDetails/CompleteDateActual</t>
  </si>
  <si>
    <t>Software program used</t>
  </si>
  <si>
    <t>*/XMLTransactionHeaderInformation/XMLGeneratedBy</t>
  </si>
  <si>
    <t>Building volume</t>
  </si>
  <si>
    <t>Building/BuildingDetails/BuildingSummary/BuildingConstruction/BuildingVolume</t>
  </si>
  <si>
    <t>Conditioned floor area</t>
  </si>
  <si>
    <t>Building/BuildingDetails/BuildingSummary/BuildingConstruction/ConditionedFloorArea</t>
  </si>
  <si>
    <t>Foundation type</t>
  </si>
  <si>
    <t>Building/BuildingDetails/Enclosure/Foundations/Foundation/FoundationType</t>
  </si>
  <si>
    <t>Number of residents</t>
  </si>
  <si>
    <t>Building/BuildingDetails/BuildingSummary/BuildingOccupancy/NumberofResidents</t>
  </si>
  <si>
    <t>Number of stories above grade</t>
  </si>
  <si>
    <t>Building/BuildingDetails/BuildingSummary/BuildingConstruction/NunberofStoriesAboveGrade</t>
  </si>
  <si>
    <t>Residential facility type</t>
  </si>
  <si>
    <t>Building/BuildingDetails/BuildingSummary/BuildingConstruction/ResidentialFacilityType</t>
  </si>
  <si>
    <t>Year built</t>
  </si>
  <si>
    <t>Building/BuildingDetails/BuildingSummary/BuildingConstruction/YearBuilt</t>
  </si>
  <si>
    <t>Amount ambient CO in CAZ during testing</t>
  </si>
  <si>
    <t>Building/BuildingDetails/HealthAndSafety/CombustionAppliances/CombustionApplianceZone/AmountAmbientCOinCAZduringTesting</t>
  </si>
  <si>
    <t>CAZ depressurization limit</t>
  </si>
  <si>
    <t>Building/BuildingDetails/HealthAndSafety/CombustionAppliances/CombustionApplianceZone/CAZDepressurizationLimit</t>
  </si>
  <si>
    <t>Depressurization finding poor case</t>
  </si>
  <si>
    <t>Building/BuildingDetails/HealthAndSafety/CombustionAppliances/CombustionApplianceZone/DepressurizationFindingPoorCase</t>
  </si>
  <si>
    <t>Building/BuildingDetails/HealthAndSafety/CombustionAppliances/CombustionApplianceZone/PoorCaseTest/Pressure</t>
  </si>
  <si>
    <t>Notes</t>
  </si>
  <si>
    <t>Building/BuildingDetails/HealthAndSafety/CombustionAppliances/CombustionApplianceZone/Notes</t>
  </si>
  <si>
    <t>Required if (((insulation || air sealing || duct sealing || water heater || furnace) was a measure installed)) &amp;&amp; (there any systems remaining post retrofit that are ((VentSystemType == 'atmospheric') &amp;&amp;  (fuel == (gas || oil || propane))))</t>
  </si>
  <si>
    <t>System ID</t>
  </si>
  <si>
    <t>Building/BuildingDetails/HealthAndSafety/CombustionAppliances/CombustionApplianceZone/CombustionApplianceTest/CAZAppliance</t>
  </si>
  <si>
    <t>Current condition</t>
  </si>
  <si>
    <t>[REFERENCE] system is referenced by (Building/BuildingDetails/HealthAndSafety/CombustionAppliances/CombustionApplianceZone/CombustionApplianceTest/CAZAppliance) in the same node</t>
  </si>
  <si>
    <t>Building/BuildingDetails/HealthAndSafety/CombustionAppliances/CombustionApplianceZone/CombustionApplianceTest/CarbonMonoxideTest/CurrentCondition</t>
  </si>
  <si>
    <t>Building/BuildingDetails/HealthAndSafety/CombustionAppliances/CombustionApplianceZone/CombustionApplianceTest/CarbonMonoxideTest/TestResult</t>
  </si>
  <si>
    <t>Poor scenario</t>
  </si>
  <si>
    <t>Building/BuildingDetails/HealthAndSafety/CombustionAppliances/CombustionApplianceZone/CombustionApplianceTest/CarbonMonoxideTest/PoorScenario</t>
  </si>
  <si>
    <t>Building/BuildingDetails/HealthAndSafety/CombustionAppliances/CombustionApplianceZone/CombustionApplianceTest/FlueDraftTest/CurrentCondition</t>
  </si>
  <si>
    <t>Building/BuildingDetails/HealthAndSafety/CombustionAppliances/CombustionApplianceZone/CombustionApplianceTest/FlueDraftTest/TestResult</t>
  </si>
  <si>
    <t>Building/BuildingDetails/HealthAndSafety/CombustionAppliances/CombustionApplianceZone/CombustionApplianceTest/FlueDraftTest/PoorCondition</t>
  </si>
  <si>
    <t>Leaks addressed</t>
  </si>
  <si>
    <t>Building/BuildingDetails/HealthAndSafety/CombustionAppliances/CombustionApplianceZone/CombustionApplianceTest/FuelLeaks/LeaksAddressed</t>
  </si>
  <si>
    <t>Fuel leaks identified</t>
  </si>
  <si>
    <t>Building/BuildingDetails/HealthAndSafety/CombustionAppliances/CombustionApplianceZone/CombustionApplianceTest/FuelLeaks/LeaksIdentified</t>
  </si>
  <si>
    <t>Building/BuildingDetails/HealthAndSafety/CombustionAppliances/CombustionApplianceZone/CombustionApplianceTest/CarbonMonoxideTest/MaxAmbientCOinLivingSpaceDuringAudit</t>
  </si>
  <si>
    <t>Outside temperature at time of flue draft test</t>
  </si>
  <si>
    <t>Building/BuildingDetails/HealthAndSafety/CombustionAppliances/CombustionApplianceZone/CombustionApplianceTest/OutsideTemperatureFlueDraftTest</t>
  </si>
  <si>
    <t>Building/BuildingDetails/HealthAndSafety/CombustionAppliances/CombustionApplianceZone/CombustionApplianceTest/SpillageTest/CurrentCondition</t>
  </si>
  <si>
    <t>Building/BuildingDetails/HealthAndSafety/CombustionAppliances/CombustionApplianceZone/CombustionApplianceTest/SpillageTest/TestResult</t>
  </si>
  <si>
    <t>Building/BuildingDetails/HealthAndSafety/CombustionAppliances/CombustionApplianceZone/CombustionApplianceTest/SpillageTest/PoorCondition</t>
  </si>
  <si>
    <t>Dependent &amp; Required</t>
  </si>
  <si>
    <t>Required for each water heater and heating system if (the appliance has ((VentSystemType == 'atmospheric') &amp;&amp;  (fuel == (gas || oil || propane)))) &amp;&amp; (((insulation || air sealing || duct sealing || water heater || furnace) was a measure installed))</t>
  </si>
  <si>
    <t>Dependent &amp; Optional</t>
  </si>
  <si>
    <t>Building/BuildingDetails/HealthAndSafety/CombustionAppliances/CombustionApplianceZone/CombustionApplianceTest/Notes</t>
  </si>
  <si>
    <t>Heat pump</t>
  </si>
  <si>
    <t>Annual cooling efficiency units</t>
  </si>
  <si>
    <t>Building/BuildingDetails/Systems/HVAC/HVACPlant/HeatPump/AnnualCoolEfficiency/Unit</t>
  </si>
  <si>
    <t>Building/BuildingDetails/Systems/HVAC/HVACPlant/HeatPump/AnnualCoolEfficiency/Value</t>
  </si>
  <si>
    <t>Fraction cool load served</t>
  </si>
  <si>
    <t>Building/BuildingDetails/Systems/HVAC/HVACPlant/HeatPump/FractionCoolLoadServed</t>
  </si>
  <si>
    <t>Fraction heat load served</t>
  </si>
  <si>
    <t>Building/BuildingDetails/Systems/HVAC/HVACPlant/HeatPump/FractionHeatLoadServed</t>
  </si>
  <si>
    <t>Heat pump type</t>
  </si>
  <si>
    <t>Building/BuildingDetails/Systems/HVAC/HVACPlant/HeatPump/HeatPumpType</t>
  </si>
  <si>
    <t>Annual heating efficiency units</t>
  </si>
  <si>
    <t>Building/BuildingDetails/Systems/HVAC/HVACPlant/HeatPump/AnnualHeatEfficiency/Unit</t>
  </si>
  <si>
    <t>Annual heating efficiency value</t>
  </si>
  <si>
    <t>Building/BuildingDetails/Systems/HVAC/HVACPlant/HeatPump/AnnualHeatEfficiency/Value</t>
  </si>
  <si>
    <t>Building/BuildingDetails/Systems/HVAC/HVACPlant/HeatPump/Manufacturer</t>
  </si>
  <si>
    <t>Building/BuildingDetails/Systems/HVAC/HVACPlant/HeatPump/ModelNumber</t>
  </si>
  <si>
    <t>Building/BuildingDetails/Systems/HVAC/HVACPlant/HeatPump/ModelYear</t>
  </si>
  <si>
    <t>Fraction of heating load served</t>
  </si>
  <si>
    <t>Building/BuildingDetails/Systems/HVAC/HVACPlant/HeatingSystem/FractionHeatLoadServed</t>
  </si>
  <si>
    <t>Building/BuildingDetails/Systems/HVAC/HVACPlant/HeatingSystem/HeatingSystemFuel</t>
  </si>
  <si>
    <t>Building/BuildingDetails/Systems/HVAC/HVACPlant/HeatingSystem/AnnualHeatingEfficiency/Unit</t>
  </si>
  <si>
    <t>Building/BuildingDetails/Systems/HVAC/HVACPlant/HeatingSystem/AnnualHeatingEfficiency/Value</t>
  </si>
  <si>
    <t>Unit location</t>
  </si>
  <si>
    <t>Building/BuildingDetails/Systems/HVAC/HVACPlant/HeatingSystem/UnitLocation</t>
  </si>
  <si>
    <t>Building/BuildingDetails/Systems/HVAC/HVACPlant/HeatingSystem/Manufacturer</t>
  </si>
  <si>
    <t>Building/BuildingDetails/Systems/HVAC/HVACPlant/HeatingSystem/ModelNumber</t>
  </si>
  <si>
    <t>Heating system type</t>
  </si>
  <si>
    <t>Building/BuildingDetails/Systems/HVAC/HVACPlant/HeatingSystem/HeatingSystemType</t>
  </si>
  <si>
    <t>Venting system type</t>
  </si>
  <si>
    <t>[REFERENCE] CombustionVentilationSystem is referenced by the heating system's Building/BuildingDetails/Systems/HVAC/HVACPlant/HeatingSystem/CombustionVentingSystem</t>
  </si>
  <si>
    <t>Building/BuildingDetails/Systems/CombustionVentilation/CombustionVentilationSystem/VentSystemType</t>
  </si>
  <si>
    <t>Building/BuildingDetails/Systems/HVAC/HVACPlant/HeatingSystem/ModelYear</t>
  </si>
  <si>
    <t>Conditioned floor area served</t>
  </si>
  <si>
    <t>Building/BuildingDetails/Systems/HVAC/HVACDistribution/ConditionedFloorAreaServed</t>
  </si>
  <si>
    <t>Measured duct leakage</t>
  </si>
  <si>
    <t>Building/ProjectStatus/EventType =="audit"</t>
  </si>
  <si>
    <t>[REFERENCE] system is referenced by the measure node that indicates that it is an installed system (Project/ProjectDetails/Measures/Measure/ReplacedComponents/InstalledComponent)</t>
  </si>
  <si>
    <t>Building/BuildingDetails/Systems/HVAC/HVACDistribution/DistributionSystemType/AirDistribution/DuctLeakageMeasurement/DuctLeakage/Value</t>
  </si>
  <si>
    <t>Duct leakage test unit of measurement</t>
  </si>
  <si>
    <t>Building/BuildingDetails/Systems/HVAC/HVACDistribution/DistributionSystemType/AirDistribution/DuctLeakageMeasurement/DuctLeakage/Units</t>
  </si>
  <si>
    <t>Duct location</t>
  </si>
  <si>
    <t>Building/BuildingDetails/Systems/HVAC/HVACDistribution/DistributionSystemType/AirDistribution/Ducts/DuctLocation</t>
  </si>
  <si>
    <t>Duct material</t>
  </si>
  <si>
    <t>Building/BuildingDetails/Systems/HVAC/HVACDistribution/DistributionSystemType/AirDistribution/Ducts/DuctMaterial</t>
  </si>
  <si>
    <t>Duct system sealed</t>
  </si>
  <si>
    <t>Building/BuildingDetails/Systems/HVAC/HVACDistribution/HVACDistributionImprovementInfo/DuctSystemSealed</t>
  </si>
  <si>
    <t>Duct insulation R-value</t>
  </si>
  <si>
    <t>Building/BuildingDetails/Systems/HVAC/HVACDistribution/DistributionSystemType/AirDistribution/Ducts/DuctInsulationRValue</t>
  </si>
  <si>
    <t>Insulation material</t>
  </si>
  <si>
    <t>Building/BuildingDetails/Enclosure/AtticAndRoof/Attics/Attic/AtticFloorInsulation/Layer/InsulationMaterial/&lt;material&gt;</t>
  </si>
  <si>
    <t>Building/BuildingDetails/Enclosure/AtticAndRoof/Attics/Attic/AtticFloorInsulation/Layer/InsulationMaterial/&lt;material&gt;/&lt;type&gt;</t>
  </si>
  <si>
    <t>Misaligned insulation</t>
  </si>
  <si>
    <t>Building/BuildingDetails/Enclosure/AtticAndRoof/Attics/Attic/AtticFloorInsulation/MisalignedInsulation</t>
  </si>
  <si>
    <t>Insulation nominal R-value</t>
  </si>
  <si>
    <t>Only one of Floor or Roof values are required. Both can be provided, but at least one must be in the group.</t>
  </si>
  <si>
    <t>Building/BuildingDetails/Enclosure/AtticAndRoof/Attics/Attic/AtticFloorInsulation/Layer/NominalRValue</t>
  </si>
  <si>
    <t>Insulation thickness</t>
  </si>
  <si>
    <t>Building/BuildingDetails/Enclosure/AtticAndRoof/Attics/Attic/AtticFloorInsulation/Layer/Thickness</t>
  </si>
  <si>
    <t>Building/BuildingDetails/Enclosure/AtticAndRoof/Attics/Attic/AtticRoofInsulation/Layer/InsulationMaterial/&lt;material&gt;</t>
  </si>
  <si>
    <t>Building/BuildingDetails/Enclosure/AtticAndRoof/Attics/Attic/AtticRoofInsulation/Layer/InsulationMaterial/&lt;material&gt;/&lt;type&gt;</t>
  </si>
  <si>
    <t>Building/BuildingDetails/Enclosure/AtticAndRoof/Attics/Attic/AtticRoofInsulation/MisalignedInsulation</t>
  </si>
  <si>
    <t>Building/BuildingDetails/Enclosure/AtticAndRoof/Attics/Attic/AtticRoofInsulation/Layer/NominalRValue</t>
  </si>
  <si>
    <t>Building/BuildingDetails/Enclosure/AtticAndRoof/Attics/Attic/AtticRoofInsulation/Layer/Thickness</t>
  </si>
  <si>
    <t>Surface area</t>
  </si>
  <si>
    <t>Building/BuildingDetails/Enclosure/AtticAndRoof/Attics/Attic/Area</t>
  </si>
  <si>
    <t>Building/BuildingDetails/Enclosure/Foundations/Foundation/FrameFloor/Insulation/MisalignedInsulation</t>
  </si>
  <si>
    <t>Building/BuildingDetails/Enclosure/Foundations/Foundation/FrameFloor/Insulation/Layer/InsulationMaterial/&lt;material&gt;/&lt;type&gt;</t>
  </si>
  <si>
    <t>Building/BuildingDetails/Enclosure/Foundations/Foundation/FrameFloor/Insulation/Layer/NominalRValue</t>
  </si>
  <si>
    <t>Building/BuildingDetails/Enclosure/Foundations/Foundation/FrameFloor/Insulation/Layer/Thickness</t>
  </si>
  <si>
    <t>Building/BuildingDetails/Enclosure/Foundations/Foundation/FrameFloor/Area</t>
  </si>
  <si>
    <t>Building/BuildingDetails/Enclosure/Walls/Wall/Insulation/Layer/InsulationMaterial/&lt;material&gt;</t>
  </si>
  <si>
    <t>Building/BuildingDetails/Enclosure/Walls/Wall/Insulation/Layer/InsulationMaterial/&lt;material&gt;/&lt;type&gt;</t>
  </si>
  <si>
    <t>Building/BuildingDetails/Enclosure/Walls/Wall/Insulation/MisalignedInsulation</t>
  </si>
  <si>
    <t>Building/BuildingDetails/Enclosure/Walls/Wall/Insulation/Layer/NominalRValue</t>
  </si>
  <si>
    <t>Building/BuildingDetails/Enclosure/Walls/Wall/Insulation/Layer/Thickness</t>
  </si>
  <si>
    <t>Building/BuildingDetails/Enclosure/Walls/Wall/Area</t>
  </si>
  <si>
    <t>Average hours per day</t>
  </si>
  <si>
    <t>Building/BuildingDetails/Lighting/LightingGroup/AverageHoursPerDay</t>
  </si>
  <si>
    <t>Average wattage</t>
  </si>
  <si>
    <t>Building/BuildingDetails/Lighting/LightingGroup/AverageWattage</t>
  </si>
  <si>
    <t>Lighting type</t>
  </si>
  <si>
    <t>Building/BuildingDetails/Lighting/LightingGroup/LightingType</t>
  </si>
  <si>
    <t>Number of units</t>
  </si>
  <si>
    <t>Building/BuildingDetails/Lighting/LightingGroup/NumberofUnits</t>
  </si>
  <si>
    <t>Refrigerator</t>
  </si>
  <si>
    <t>Building/BuildingDetails/Appliances/Refrigerator/ThirdPartyCertification</t>
  </si>
  <si>
    <t>Building/BuildingDetails/Appliances/Refrigerator/Manufacturer</t>
  </si>
  <si>
    <t>Building/BuildingDetails/Appliances/Refrigerator/ModelNumber</t>
  </si>
  <si>
    <t>Primary refrigerator</t>
  </si>
  <si>
    <t>Building/BuildingDetails/Appliances/Refrigerator/PrimaryIndicator</t>
  </si>
  <si>
    <t>Building/BuildingDetails/Appliances/Refrigerator/RatedAnnualkWh</t>
  </si>
  <si>
    <t>Type</t>
  </si>
  <si>
    <t>Building/BuildingDetails/Appliances/Refrigerator/Type</t>
  </si>
  <si>
    <t>Building/BuildingDetails/Appliances/Refrigerator/ModelYear</t>
  </si>
  <si>
    <t>Site Address</t>
  </si>
  <si>
    <t>City or municipality</t>
  </si>
  <si>
    <t>Building/Site/Address/CityMunicpality</t>
  </si>
  <si>
    <t>State</t>
  </si>
  <si>
    <t>Building/Site/Address/StateCode</t>
  </si>
  <si>
    <t>Address 1</t>
  </si>
  <si>
    <t>Building/Site/Address/Address1</t>
  </si>
  <si>
    <t>Address 2</t>
  </si>
  <si>
    <t>Building/Site/Address/Address2</t>
  </si>
  <si>
    <t>Zip code</t>
  </si>
  <si>
    <t>Building/Site/Address/ZipCode</t>
  </si>
  <si>
    <t>System type</t>
  </si>
  <si>
    <t>Building/BuildingDetails/Systems/SolarThermal/SolarThermalSystem/SystemType</t>
  </si>
  <si>
    <t>Programmable thermostat</t>
  </si>
  <si>
    <t>Control type</t>
  </si>
  <si>
    <t>Building/BuildingDetails/Systems/HVAC/HVACControl/ControlType</t>
  </si>
  <si>
    <t>Setpoint temperature cooling season</t>
  </si>
  <si>
    <t>Building/BuildingDetails/Systems/HVAC/HVACPlant/HVACControl/SetpointTempCoolingSeason</t>
  </si>
  <si>
    <t>Setpoint temperature heating season</t>
  </si>
  <si>
    <t>Building/BuildingDetails/Systems/HVAC/HVACPlant/HVACControl/SetpointTempHeatingSeason</t>
  </si>
  <si>
    <t>Vapor Retarder</t>
  </si>
  <si>
    <t>Vapor retarder installed</t>
  </si>
  <si>
    <t>Building/BuildingDetails/HealthAndSafety/MoistureControl/MoistureControlImprovement/VaporRetardersInstalled</t>
  </si>
  <si>
    <t>Building/BuildingDetails/Appliances/ClothesWasher/ThirdPartyCertification</t>
  </si>
  <si>
    <t>Building/BuildingDetails/Appliances/ClothesWasher/Manufacturer</t>
  </si>
  <si>
    <t>Building/BuildingDetails/Appliances/ClothesWasher/ModelNumber</t>
  </si>
  <si>
    <t>Building/BuildingDetails/Appliances/ClothesWasher/Type</t>
  </si>
  <si>
    <t>Building/BuildingDetails/Appliances/ClothesWasher/ModelYear</t>
  </si>
  <si>
    <t>Combustion ventilation system orphaned</t>
  </si>
  <si>
    <t>Building/BuildingDetails/Systems/WaterHeating/WaterHeatingSystem/CombustionVentilationOrphaned</t>
  </si>
  <si>
    <t>Energy factor</t>
  </si>
  <si>
    <t>Building/BuildingDetails/Systems/WaterHeating/WaterHeatingSystem/EnergyFactor</t>
  </si>
  <si>
    <t>Building/BuildingDetails/Systems/WaterHeating/WaterHeatingSystem/FuelType</t>
  </si>
  <si>
    <t>Location</t>
  </si>
  <si>
    <t>Building/BuildingDetails/Systems/WaterHeating/WaterHeatingSystem/Location</t>
  </si>
  <si>
    <t>Building/BuildingDetails/Systems/WaterHeating/WaterHeatingSystem/Manufacturer</t>
  </si>
  <si>
    <t>Building/BuildingDetails/Systems/WaterHeating/WaterHeatingSystem/ModelYear</t>
  </si>
  <si>
    <t>Water heater type</t>
  </si>
  <si>
    <t>Building/BuildingDetails/Systems/WaterHeating/WaterHeatingSystem/WaterHeaterType</t>
  </si>
  <si>
    <t>Tank volume</t>
  </si>
  <si>
    <t>Building/BuildingDetails/Systems/WaterHeating/WaterHeatingSystem/TankVolume</t>
  </si>
  <si>
    <t>Windows</t>
  </si>
  <si>
    <t>Building/BuildingDetails/Enclosure/Windows/Window/ThirdPartyCertification</t>
  </si>
  <si>
    <t>Frame type</t>
  </si>
  <si>
    <t>Building/BuildingDetails/Enclosure/Windows/Window/FrameType</t>
  </si>
  <si>
    <t>Glass layers</t>
  </si>
  <si>
    <t>Building/BuildingDetails/Enclosure/Windows/Window/GlassLayers</t>
  </si>
  <si>
    <t>Glass type</t>
  </si>
  <si>
    <t>Building/BuildingDetails/Enclosure/Windows/Window/GlassType</t>
  </si>
  <si>
    <t>Quantity</t>
  </si>
  <si>
    <t>Building/BuildingDetails/Enclosure/Windows/Window/Quantity</t>
  </si>
  <si>
    <t>Solar heat gain coefficient (SHGC)</t>
  </si>
  <si>
    <t>Building/BuildingDetails/Enclosure/Windows/Window/SHGC</t>
  </si>
  <si>
    <t xml:space="preserve">Area </t>
  </si>
  <si>
    <t>Building/BuildingDetails/Enclosure/Windows/Window/Area</t>
  </si>
  <si>
    <t>Window treatments</t>
  </si>
  <si>
    <t>Building/BuildingDetails/Enclosure/Windows/Window/Treatments</t>
  </si>
  <si>
    <t>U-factor</t>
  </si>
  <si>
    <t>Building/BuildingDetails/Enclosure/Windows/Window/UFactor</t>
  </si>
  <si>
    <t>Project/ProjectDetails/ProjectStatus/EventType == "job completion testing/final inspection"</t>
  </si>
  <si>
    <t>Building/ProjectStatus/EventType == "job completion testing/final inspection"</t>
  </si>
  <si>
    <t>Replaced system</t>
  </si>
  <si>
    <t>Project/ProjectDetails/Measures/Measure/ReplacedComponents/ReplacedComponent</t>
  </si>
  <si>
    <t>Dishwasher (new)</t>
  </si>
  <si>
    <t>Freezer (new)</t>
  </si>
  <si>
    <t>Freezer (existing)</t>
  </si>
  <si>
    <t>Heat pump (new)</t>
  </si>
  <si>
    <t>Replaced system (1)</t>
  </si>
  <si>
    <t>Replaced system (2)</t>
  </si>
  <si>
    <t>Heat pump (existing)</t>
  </si>
  <si>
    <t>Heating (new)</t>
  </si>
  <si>
    <t>Heating (existing)</t>
  </si>
  <si>
    <t>HVAC distribution (existing)</t>
  </si>
  <si>
    <t>Lighting (new)</t>
  </si>
  <si>
    <t>Lighting (existing)</t>
  </si>
  <si>
    <t>Refrigerator (new)</t>
  </si>
  <si>
    <t>Refrigerator (existing)</t>
  </si>
  <si>
    <t>Site address</t>
  </si>
  <si>
    <t>Solar thermal (new)</t>
  </si>
  <si>
    <t>Solar thermal (existing)</t>
  </si>
  <si>
    <t>Programmable thermostat (new)</t>
  </si>
  <si>
    <t>Programmable thermostat (existing)</t>
  </si>
  <si>
    <t>Vapor retarder (new)</t>
  </si>
  <si>
    <t>Vapor retarder (existing)</t>
  </si>
  <si>
    <t>Washing machine (new)</t>
  </si>
  <si>
    <t>Washing machine (existing)</t>
  </si>
  <si>
    <t>Water heater (new)</t>
  </si>
  <si>
    <t>Water heater (existing)</t>
  </si>
  <si>
    <t>Windows (new)</t>
  </si>
  <si>
    <t>Windows (existing)</t>
  </si>
  <si>
    <t>Air Infiltration</t>
  </si>
  <si>
    <t>Number of bedrooms</t>
  </si>
  <si>
    <t>Building/BuildingDetails/BuildingSummary/BuildingConstruction/NumberofBedrooms</t>
  </si>
  <si>
    <t>End use</t>
  </si>
  <si>
    <t>Project/ProjectDetails/EnergySavingsInfo/FuelSavings/EndUseSavings/EndUse</t>
  </si>
  <si>
    <t>End use value</t>
  </si>
  <si>
    <t>Project/ProjectDetails/EnergySavingsInfo/FuelSavings/EndUseSavings/EndUseValue</t>
  </si>
  <si>
    <t>Heating</t>
  </si>
  <si>
    <t>Heating capacity</t>
  </si>
  <si>
    <t>HVAC distribution</t>
  </si>
  <si>
    <t>Fraction duct area</t>
  </si>
  <si>
    <t>Building/BuildingDetails/Systems/HVAC/HVACDistribution/DistributionSystemType/AirDistribution/Ducts/FractionDuctArea</t>
  </si>
  <si>
    <t>Annual heating distribution system efficiency</t>
  </si>
  <si>
    <t>Annual cooling distribution system efficiency</t>
  </si>
  <si>
    <t>Measure description</t>
  </si>
  <si>
    <t>Project/ProjectDetails/Measures/Measure/MeasureDescription</t>
  </si>
  <si>
    <t>Consumption cost</t>
  </si>
  <si>
    <t>End date time</t>
  </si>
  <si>
    <t>Start date time</t>
  </si>
  <si>
    <t>Modeled usage</t>
  </si>
  <si>
    <t>Baseload</t>
  </si>
  <si>
    <t>Building/ModeledUsages/ModeledUsage/Baseload</t>
  </si>
  <si>
    <t>Building/ModeledUsages/ModeledUsage/ConsumptionbyEndUse/EndUseValue</t>
  </si>
  <si>
    <t>Modeled Usage</t>
  </si>
  <si>
    <t>Annual consumption</t>
  </si>
  <si>
    <t>Building/ModeledUsages/ModeledUsage/AnnualConsumption</t>
  </si>
  <si>
    <t>Building/ModeledUsages/ModeledUsage/EnergyType</t>
  </si>
  <si>
    <t>Project start date</t>
  </si>
  <si>
    <t>Project/ProjectDetails/StartDate</t>
  </si>
  <si>
    <t>Title</t>
  </si>
  <si>
    <t>Project/ProjectDetails/Title</t>
  </si>
  <si>
    <t>Date</t>
  </si>
  <si>
    <t>Project/ProjectDetails/ProjectStatus/Date</t>
  </si>
  <si>
    <t>Event type</t>
  </si>
  <si>
    <t>Project/ProjectDetails/ProjectStatus/EventType</t>
  </si>
  <si>
    <t>Roof</t>
  </si>
  <si>
    <t>Radiant barrier</t>
  </si>
  <si>
    <t>Building/BuildingDetails/Enclosure/AtticAndRoof/Roofs/Roof/RadiantBarrier</t>
  </si>
  <si>
    <t>Roof type</t>
  </si>
  <si>
    <t>Building/BuildingDetails/Enclosure/AtticAndRoof/Roofs/Roof/RoofType</t>
  </si>
  <si>
    <t>Software information</t>
  </si>
  <si>
    <t>Software program version</t>
  </si>
  <si>
    <t>Water heater - System</t>
  </si>
  <si>
    <t>Building/BuildingDetails/Systems/WaterHeating/WaterHeatingSystem/HeatingCapacity</t>
  </si>
  <si>
    <t>Number Supported</t>
  </si>
  <si>
    <t>Exactly 1 (per Building Node)</t>
  </si>
  <si>
    <t>Contractor Information</t>
  </si>
  <si>
    <t>Exactly 1 (per file)</t>
  </si>
  <si>
    <t>Cooling</t>
  </si>
  <si>
    <t>Unlimited</t>
  </si>
  <si>
    <t>Customer Information</t>
  </si>
  <si>
    <t>Dishwasher</t>
  </si>
  <si>
    <t>Duct Insulation</t>
  </si>
  <si>
    <t>Duct Sealing</t>
  </si>
  <si>
    <t>Exterior Door</t>
  </si>
  <si>
    <t>Freezer</t>
  </si>
  <si>
    <t>Fuel &amp; Utility</t>
  </si>
  <si>
    <t>Exactly 1 (per Building Node or Project Node, depending on field)</t>
  </si>
  <si>
    <t>H&amp;S - CAZ</t>
  </si>
  <si>
    <t>H&amp;S Combustion Appliance Test</t>
  </si>
  <si>
    <t>Heat Pump</t>
  </si>
  <si>
    <t>Heat Pump Tune</t>
  </si>
  <si>
    <t>Insulation - Attic and Roof</t>
  </si>
  <si>
    <t>Insulation - Floor</t>
  </si>
  <si>
    <t>Insulation - Wall</t>
  </si>
  <si>
    <t>Lighting</t>
  </si>
  <si>
    <t>Photovoltaic</t>
  </si>
  <si>
    <t>Programmable Thermostat</t>
  </si>
  <si>
    <t>Solar Thermal</t>
  </si>
  <si>
    <t>Washing Machine</t>
  </si>
  <si>
    <t>Water heater</t>
  </si>
  <si>
    <t>Requirement</t>
  </si>
  <si>
    <t>* - Measure</t>
  </si>
  <si>
    <t>Audit; Retrofit</t>
  </si>
  <si>
    <t>Required for all measures installed.</t>
  </si>
  <si>
    <t>Air Infiltration - Test In</t>
  </si>
  <si>
    <t>Audit</t>
  </si>
  <si>
    <t>Blower door testing is not always required.</t>
  </si>
  <si>
    <t>Retrofit</t>
  </si>
  <si>
    <t>Air Infiltration - Test Out</t>
  </si>
  <si>
    <t>Blower door testing is not always required. In practice, it should be required only if one of ((insulation || air sealing || duct sealing) was a measure installed)</t>
  </si>
  <si>
    <t>Cooling - Measure</t>
  </si>
  <si>
    <t>Cooling - System</t>
  </si>
  <si>
    <t>There may not be a cooling system.</t>
  </si>
  <si>
    <t>Reqiured</t>
  </si>
  <si>
    <t>Dishwasher - Measure</t>
  </si>
  <si>
    <t>Dishwasher - System</t>
  </si>
  <si>
    <t>Duct Insulation - Measure</t>
  </si>
  <si>
    <t>Duct Insulation - System</t>
  </si>
  <si>
    <t>Duct Sealing - Measure</t>
  </si>
  <si>
    <t>Duct Sealing - System</t>
  </si>
  <si>
    <t>Look for savings only on the aggregate (Gavin's Suggestion); no savings required for disagg if there's aggregate. It's the only system where if you've got multiple you still have to provide the dissagregate info, but not the savings.</t>
  </si>
  <si>
    <t>Exterior Door - Measure</t>
  </si>
  <si>
    <t>Freezer - Measure</t>
  </si>
  <si>
    <t>Freezer - System</t>
  </si>
  <si>
    <t>H&amp;S - CAZ - Test In</t>
  </si>
  <si>
    <t>Required Optionally</t>
  </si>
  <si>
    <t>Not all houses have combustion zones  - required if there are combustion appliances.</t>
  </si>
  <si>
    <t>H&amp;S - CAZ - Test Out</t>
  </si>
  <si>
    <t>Not all houses have combustion zones - required if there are combustion appliances.</t>
  </si>
  <si>
    <t>H&amp;S Combustion Appliance - Test In</t>
  </si>
  <si>
    <t>Not all houses have combustion appliances - required if there are combustion appliances.</t>
  </si>
  <si>
    <t>H&amp;S Combustion Appliance - Test Out</t>
  </si>
  <si>
    <t>Heat Pump - Measure</t>
  </si>
  <si>
    <t>Heat Pump - System</t>
  </si>
  <si>
    <t>Heat Pump Tune - Measure</t>
  </si>
  <si>
    <t>Heating - Measure</t>
  </si>
  <si>
    <t>Heating - System</t>
  </si>
  <si>
    <t>Insulation - Attic and Roof - Measure</t>
  </si>
  <si>
    <t>Insulation - Attic and Roof - System</t>
  </si>
  <si>
    <t>Insulation - Floor - Measure</t>
  </si>
  <si>
    <t>Insulation - Floor - System</t>
  </si>
  <si>
    <t>Insulation - Wall - Measure</t>
  </si>
  <si>
    <t>Insulation - Wall - System</t>
  </si>
  <si>
    <t>Lighting - Measure</t>
  </si>
  <si>
    <t>Lighting - System</t>
  </si>
  <si>
    <t>Photovoltaic - Measure</t>
  </si>
  <si>
    <t>Programmable Thermostat - Measure</t>
  </si>
  <si>
    <t>Programmable Thermostat - System</t>
  </si>
  <si>
    <t>Refrigerator - Measure</t>
  </si>
  <si>
    <t>Refrigerator - System</t>
  </si>
  <si>
    <t>Solar Thermal - Measure</t>
  </si>
  <si>
    <t>Vapor Retarder - Measure</t>
  </si>
  <si>
    <t>Vapor Retarder - System</t>
  </si>
  <si>
    <t>Washing Machine - Measure</t>
  </si>
  <si>
    <t>Washing Machine - System</t>
  </si>
  <si>
    <t>Water heater - Measure</t>
  </si>
  <si>
    <t>Windows - Measure</t>
  </si>
  <si>
    <t>Windows - System</t>
  </si>
  <si>
    <t>Consumption</t>
  </si>
  <si>
    <t>Lighting Location</t>
  </si>
  <si>
    <t>Fuel type</t>
  </si>
  <si>
    <t>Ventilation Fans</t>
  </si>
  <si>
    <t>UsedForWholeBuildingVentilation</t>
  </si>
  <si>
    <t>Building/BuildingDetails/Systems/HVAC/HVACDistribution/AnnualHeatingDistributionSystemEfficiency</t>
  </si>
  <si>
    <t>Building/BuildingDetails/Systems/HVAC/HVACDistribution/AnnualCoolingDistributionSystemEfficiency</t>
  </si>
  <si>
    <t>Building/BuildingDetails/Lighting / LightingGroup / Location</t>
  </si>
  <si>
    <t>Building/BuildingDetails/Systems/WaterHeating/WaterHeatingSystem/HotWaterTemperature</t>
  </si>
  <si>
    <t>Data Category</t>
  </si>
  <si>
    <t>Cooling system</t>
  </si>
  <si>
    <t>Capacity</t>
  </si>
  <si>
    <t>Project cost</t>
  </si>
  <si>
    <t>Energy consumption</t>
  </si>
  <si>
    <t>Utility information</t>
  </si>
  <si>
    <t>Energy savings</t>
  </si>
  <si>
    <t>Site and Building Envelope</t>
  </si>
  <si>
    <t>BPI-2400 inputs</t>
  </si>
  <si>
    <t>Weather regression start date</t>
  </si>
  <si>
    <t>Weather regression end date</t>
  </si>
  <si>
    <t>Calibration weather regression CV-RMSE</t>
  </si>
  <si>
    <t>Weather normalized annual heating usage</t>
  </si>
  <si>
    <t>Weather normalized annual cooling usage</t>
  </si>
  <si>
    <t>Weather normalized annual baseload usage</t>
  </si>
  <si>
    <t>Calibration qualification</t>
  </si>
  <si>
    <t>Simplified model calibration total bias error</t>
  </si>
  <si>
    <t>Detailed model calibration heating bias error</t>
  </si>
  <si>
    <t>Detailed model calibration baseload absolute error</t>
  </si>
  <si>
    <t>Detailed model calibration cooling bias error</t>
  </si>
  <si>
    <t>Detailed model calibration cooling absolute error</t>
  </si>
  <si>
    <t>Detailed model calibration baseload bias error</t>
  </si>
  <si>
    <t>Detailed model calibration heating absolute error</t>
  </si>
  <si>
    <t>Pool pumps</t>
  </si>
  <si>
    <t>Pool pump type</t>
  </si>
  <si>
    <t>Building/BuildingDetails/Pools/Pool/PoolPumps/PoolPump/Type</t>
  </si>
  <si>
    <t>Building/BuildingDetails/Pools/Pool/PoolPumps/PoolPump/PumpSpeed/Power</t>
  </si>
  <si>
    <t>Rated horsepower</t>
  </si>
  <si>
    <t>Speed setting</t>
  </si>
  <si>
    <t>Building/BuildingDetails/Pools/Pool/PoolPumps/PoolPump/SpeedSetting</t>
  </si>
  <si>
    <t>Building/BuildingDetails/Pools/Pool/PoolPumps/PoolPump/ThirdPartyCertification</t>
  </si>
  <si>
    <t>Total horsepower</t>
  </si>
  <si>
    <t>Air Infiltration (test-out)</t>
  </si>
  <si>
    <t>Fan Pressure</t>
  </si>
  <si>
    <t>Fan Ring Used</t>
  </si>
  <si>
    <t>HVAC distribution (new)</t>
  </si>
  <si>
    <t>Pool pumps (existing)</t>
  </si>
  <si>
    <t>Pool pumps (new)</t>
  </si>
  <si>
    <t>Dehumidifier (new)</t>
  </si>
  <si>
    <t>Number</t>
  </si>
  <si>
    <t>Enumeration</t>
  </si>
  <si>
    <t>Fraction</t>
  </si>
  <si>
    <t>Detailed Calibration Baseload Weather Regression CV-RMSE. Eqn. 3.2.2.G.i of BPI-2400. Percentage expressed as a fraction (i.e., 10% = 0.1).</t>
  </si>
  <si>
    <t>Eqn. 3.2.3.A.i of BPI-2400</t>
  </si>
  <si>
    <t>Eqn. 3.2.3.A.ii of BPI-2400</t>
  </si>
  <si>
    <t>Data Element</t>
  </si>
  <si>
    <t>The annual amount of all the energy the premises consumes on-site, as reported on the utility bills. A negative number should be used for renewable generation. Positive number indicates consumption.</t>
  </si>
  <si>
    <t>The annual cost associated with the selected 12 month time period for a premise. It can be an individual value for different energy types, and can also be an aggregated value across all energy types.</t>
  </si>
  <si>
    <t>Data Type</t>
  </si>
  <si>
    <t>Date/time stamp in the ISO 8601 format when the usage measured began</t>
  </si>
  <si>
    <t>DateTime</t>
  </si>
  <si>
    <t>Date/time stamp of the meter reading</t>
  </si>
  <si>
    <t>Text</t>
  </si>
  <si>
    <t>Number (Btuh)</t>
  </si>
  <si>
    <t>Definition/Notes</t>
  </si>
  <si>
    <t>Measure information</t>
  </si>
  <si>
    <t>Boolean</t>
  </si>
  <si>
    <t>Unique number designated by the utility</t>
  </si>
  <si>
    <t>Name of utility company billing this energy use</t>
  </si>
  <si>
    <t>Project information</t>
  </si>
  <si>
    <t>A bedroom is a room that is intended for sleeping, even if not presently used for sleeping. A one-room efficiency or studio apartment has no bedrooms.</t>
  </si>
  <si>
    <t>Pulled from industry standards by users (e.g., BPI Gold Sheet) or via software program</t>
  </si>
  <si>
    <t>Number (Pa)</t>
  </si>
  <si>
    <t>Number (ppm)</t>
  </si>
  <si>
    <t>Consumption/ConsumptionDetails/ConsumptionInfo/BPI2400Inputs/WeatherRegressionBeginDate</t>
  </si>
  <si>
    <t>Consumption/ConsumptionDetails/ConsumptionInfo/BPI2400Inputs/WeatherRegressionEndDate</t>
  </si>
  <si>
    <t>Consumption/ConsumptionDetails/ConsumptionInfo/BPI2400Inputs/CalibrationWeatherRegressionCVRMSE</t>
  </si>
  <si>
    <t>Consumption/ConsumptionDetails/ConsumptionInfo/BPI2400Inputs/WeatherNormalizedHeatingUsage</t>
  </si>
  <si>
    <t>Consumption/ConsumptionDetails/ConsumptionInfo/BPI2400Inputs/WeatherNormalizedCoolingUsage</t>
  </si>
  <si>
    <t>Consumption/ConsumptionDetails/ConsumptionInfo/BPI2400Inputs/WeatherNormalizedBaseloadUsage</t>
  </si>
  <si>
    <t>Consumption/ConsumptionDetails/ConsumptionInfo/BPI2400Inputs/CalibrationQualification</t>
  </si>
  <si>
    <t>Consumption/ConsumptionDetails/ConsumptionInfo/BPI2400Inputs/SimplifiedModelCalibrationTotalBiasError</t>
  </si>
  <si>
    <t>Consumption/ConsumptionDetails/ConsumptionInfo/BPI2400Inputs/DetailedModelCalibrationHeatingBiasError</t>
  </si>
  <si>
    <t>Consumption/ConsumptionDetails/ConsumptionInfo/BPI2400Inputs/DetailedModelCalibrationBaseloadAbsoluteError</t>
  </si>
  <si>
    <t>Consumption/ConsumptionDetails/ConsumptionInfo/BPI2400Inputs/DetailedModelCalibrationCoolingBiasError</t>
  </si>
  <si>
    <t>Consumption/ConsumptionDetails/ConsumptionInfo/BPI2400Inputs/DetailedModelCalibrationCoolingAbsoluteError</t>
  </si>
  <si>
    <t>Consumption/ConsumptionDetails/ConsumptionInfo/BPI2400Inputs/DetailedModelCalibrationBaseloadBiasError</t>
  </si>
  <si>
    <t>Consumption/ConsumptionDetails/ConsumptionInfo/BPI2400Inputs/DetailedModelCalibrationHeatingAbsoluteError</t>
  </si>
  <si>
    <t>This identifies which data quality requirements were met by the bills for each energy source and therefore which calibration measure are used to determine model acceptance.</t>
  </si>
  <si>
    <t>Used to determine model calibration acceptance when bills fail Detailed criteria, but meet simple criteria.</t>
  </si>
  <si>
    <t>Consumption/ConsumptionInfo/ConsumptionDetail/Consumption</t>
  </si>
  <si>
    <t>Consumption/ConsumptionInfo/ConsumptionDetail/ConsumptionCost</t>
  </si>
  <si>
    <t>Consumption/ConsumptionInfo/ConsumptionDetail/EndDateTime</t>
  </si>
  <si>
    <t>Consumption/ConsumptionInfo/ConsumptionType/Energy/FuelType</t>
  </si>
  <si>
    <t>Consumption/ConsumptionInfo/ConsumptionDetail/StartDateTime</t>
  </si>
  <si>
    <t>Project/ProjectDetails/EnergySavingsInfo/FuelSavings/FuelType</t>
  </si>
  <si>
    <t>Energy savings by measure</t>
  </si>
  <si>
    <t>Energy savings by fuel</t>
  </si>
  <si>
    <t>Energy use will be negative for energy producing end uses such as PV and SolarThermal.</t>
  </si>
  <si>
    <t>Energy savings by end use</t>
  </si>
  <si>
    <t>Combustion ventilation</t>
  </si>
  <si>
    <t>For software that does not calculate annual distribution system efficiency (DSE) for heating, the DSE may be approximated by equation 3.4.i in ANSI/BPI-2400-S-2012: Standard Practice for Standardized Qualification of Whole-House Energy Savings, Predictions by Calibration to Energy Use History.</t>
  </si>
  <si>
    <t>For software that does not calculate annual distribution system efficiency (DSE) for cooling, the DSE may be approximated by equation 3.4.i in ANSI/BPI-2400-S-2012: Standard Practice for Standardized Qualification of Whole-House Energy Savings Predictions by Calibration to Energy Use History.</t>
  </si>
  <si>
    <t>Conditioned floor area that this distribution system serves.</t>
  </si>
  <si>
    <t>Number (CFM)</t>
  </si>
  <si>
    <t>Combustion appliance zone (test-in)</t>
  </si>
  <si>
    <t>The poor case CAZ depressurization test is configured by determining the largest combustion appliance zone depressurization attainable at the time of testing due to the combined effects of door position, exhaust appliance operation, and air handler fan operation. A base pressure must be measured with all fans off and doors open. The poor case CAZ depressurization measurement is the pressure difference between the largest depressurization attained at the time of testing and the base pressure.</t>
  </si>
  <si>
    <t>Pressure (poor case)</t>
  </si>
  <si>
    <t>CAZ appliance</t>
  </si>
  <si>
    <t>Combustion apliance test (test-in)</t>
  </si>
  <si>
    <t>This element is formerly known as "spillage, draft, and CO readings under natural conditions" as explained in BPI's Gold Sheet "Combustion Safety Test Procedure for Vented Appliances."</t>
  </si>
  <si>
    <t>Carbon monoxide test (test-in)</t>
  </si>
  <si>
    <t>Test result</t>
  </si>
  <si>
    <t>Flue draft test (test-in)</t>
  </si>
  <si>
    <t xml:space="preserve">Test result </t>
  </si>
  <si>
    <t>Spillage test (test-in)</t>
  </si>
  <si>
    <t>Number (seconds)</t>
  </si>
  <si>
    <t>Monitored throughout assessment, not just appliance testing</t>
  </si>
  <si>
    <t>Maximum ambient CO in living space during audit</t>
  </si>
  <si>
    <t>Number (degrees F)</t>
  </si>
  <si>
    <t>Combustion appliance zone (test-out)</t>
  </si>
  <si>
    <t>Carbon monoxide test (test-out)</t>
  </si>
  <si>
    <t>Flue draft test (test-out)</t>
  </si>
  <si>
    <t>Combustion apliance test (test-out)</t>
  </si>
  <si>
    <t>Spillage test (test-out)</t>
  </si>
  <si>
    <t>Attic floor insulation</t>
  </si>
  <si>
    <t>Attic roof insulation</t>
  </si>
  <si>
    <t>Number (inches)</t>
  </si>
  <si>
    <t>Wall insulation</t>
  </si>
  <si>
    <t>For attic floor insulation that covers the rafters, two layers should be defined: 1.) a cavity later with thickness equal to the rafter height, and 2.) a continuous layer above that.</t>
  </si>
  <si>
    <t>Number (sq.ft.)</t>
  </si>
  <si>
    <t>Baseload power is the energy consumed for the day-to-day operation of a home that is not used as a response to outside weather (i.e. excludes heating and cooling) (Krigger and Dorsi, 2009).</t>
  </si>
  <si>
    <t>Consumption by end use value</t>
  </si>
  <si>
    <t>Consumption by end use</t>
  </si>
  <si>
    <t>Building/ModeledUsages/ModeledUsage/ConsumptionbyEndUse/EndUseType</t>
  </si>
  <si>
    <t>Building/BuildingDetails/Pools/Pool/Heater/HoursPerDay</t>
  </si>
  <si>
    <t>Hours per day pool heater is used</t>
  </si>
  <si>
    <t>Power (pump speed)</t>
  </si>
  <si>
    <t>Number (watts)</t>
  </si>
  <si>
    <t>The motor power output designed by the manufacturer for a rated RPM, voltage and frequency. May be less than total horsepower where the service factor is &gt; 1.0, or equal to total horsepower where the service factor = 1.0 (ANSI/APSP/ICC-15 2011).</t>
  </si>
  <si>
    <t>Building/BuildingDetails/Pools/Pool/PoolPumps/PoolPump/RatedHorsePower</t>
  </si>
  <si>
    <t>The speed setting at which the Energy Factor was measured (ENERGY STAR, 2013).</t>
  </si>
  <si>
    <t>Independent organization has verified that product or appliance meets or exceeds the standard in question (ENERGY STAR, CEE, or other)</t>
  </si>
  <si>
    <t>The total horsepower, or product of the rated horsepower and the service factor of a motor used on a pool pump (also known as SFHP) based on the maximum continuous duty motor power output rating allowable for the nameplate ambient rating and motor insulation class (e.g., total horsepower = rated horsepower * service factor) (ANSI/APSP/ICC-15 2011).</t>
  </si>
  <si>
    <t>Building/BuildingDetails/Pools/Pool/PoolPumps/PoolPump/TotalHorsePower</t>
  </si>
  <si>
    <t>Wattage per unit</t>
  </si>
  <si>
    <t>Actual setting used in the space when heating is required.</t>
  </si>
  <si>
    <t>Actual setting used in the space when cooling is required.</t>
  </si>
  <si>
    <t>Start date of the project</t>
  </si>
  <si>
    <t>Quality assurance: The observation techniques and activities used externally by an organization to evaluate the effectiveness of their quality management system and to provide feedback that may result in quality improvements (BPI, 2006).</t>
  </si>
  <si>
    <t>Building/BuildingDetails/Enclosure/AtticAndRoof/Roofs /Roof/RadiantBarrierLocation</t>
  </si>
  <si>
    <t>Radiant barrier location</t>
  </si>
  <si>
    <t>StateCode</t>
  </si>
  <si>
    <t>A volume of a building surrounded by solid surfaces such as walls, roofs, floors, fenestration, and doors where the total opening area to the outside can be reduced to less than 1% of the Gross Interior Floor Area of the space. Spaces that are temporarily enclosed, such as patios enclosed with tenting, are not considered Enclosed Spaces for annual building analysis. These spaces should be treated as exterior to the building (Standard Definitions of Building Geometry for Energy Evaluation, http://www.nrel.gov/docs/fy06osti/38600.pdf).</t>
  </si>
  <si>
    <t>Number (cubic feet)</t>
  </si>
  <si>
    <t>All finished space that is within the (insulated) conditioned space boundary (i.e., within the insulated envelope), regardless of HVAC configuration (RESNET Formal Interpretation 2010-02 http://www.resnet.us/standards/Floor_Area_Interpretation.pdf).</t>
  </si>
  <si>
    <t>Building/BuildingDetails/Systems/SolarThermal/SolarThermalSystem/ModelNumber</t>
  </si>
  <si>
    <t>Building/BuildingDetails/Systems/SolarThermal/SolarThermalSystem/Manufacturer</t>
  </si>
  <si>
    <t>Used for whole building ventilation</t>
  </si>
  <si>
    <t>Building/BuildingDetails/Systems/MechanicalVentilation/VentilationFans/VentilationFan/UsedForWholeBuildingVentilation</t>
  </si>
  <si>
    <t xml:space="preserve">Model year </t>
  </si>
  <si>
    <t>The amount of energy delivered as heated water in a day divided by the total daily energy consumption of a residential water heater, as determined following standardized DOE testing procedure.</t>
  </si>
  <si>
    <t>Number (gallons)</t>
  </si>
  <si>
    <t>Number of windows in the group</t>
  </si>
  <si>
    <t>Total surface window area for this group of windows.</t>
  </si>
  <si>
    <t>Rate of heat loss indicated in terms of the U-factor (U-value) of a window assembly. The lower the U-factor, the greater a window's resistance to heat flow and the better its insulating properties.</t>
  </si>
  <si>
    <t>Is the clothes dryer properly vented?</t>
  </si>
  <si>
    <t>Number (dollars)</t>
  </si>
  <si>
    <t>Building/BuildingDetails/Enclosure/AirInfiltration/AirInfiltrationMeasurement/FanPressure</t>
  </si>
  <si>
    <t>Building/BuildingDetails/Enclosure/AirInfiltration/AirInfiltrationMeasurement/FanRingUsed</t>
  </si>
  <si>
    <t>Dishwasher  (existing)</t>
  </si>
  <si>
    <t>Cooling system (existing)</t>
  </si>
  <si>
    <t>Cooling system (new)</t>
  </si>
  <si>
    <t>Dehumidifier (existing)</t>
  </si>
  <si>
    <t>Dehumidifier</t>
  </si>
  <si>
    <t>Door (existing)</t>
  </si>
  <si>
    <t>Door (new)</t>
  </si>
  <si>
    <t>Wall insulation (existing)</t>
  </si>
  <si>
    <t>Wall insulation (new)</t>
  </si>
  <si>
    <t>Attic floor insulation (existing)</t>
  </si>
  <si>
    <t>Attic roof insulation (existing)</t>
  </si>
  <si>
    <t>Attic floor insulation (new)</t>
  </si>
  <si>
    <t>Floor insulation (existing)</t>
  </si>
  <si>
    <t>Floor insulation (new)</t>
  </si>
  <si>
    <t>Attic roof insulation (new)</t>
  </si>
  <si>
    <t>Building/BuildingDetails/Systems/HVAC/HVACPlant/CoolingSystem/ThirdPartyCertification</t>
  </si>
  <si>
    <t>Added by NYSERDA</t>
  </si>
  <si>
    <t>Should this be Audit or Proposed Workscope?</t>
  </si>
  <si>
    <t>On all measures</t>
  </si>
  <si>
    <t>Note this is duplicative of the other "Fuel Type" - we should fill in both fuel types in both places.</t>
  </si>
  <si>
    <t>Made optional to support things like "wood" fuel.</t>
  </si>
  <si>
    <t>Hot water temperature</t>
  </si>
  <si>
    <t>Site and building envelope</t>
  </si>
  <si>
    <t>Vapor retarder</t>
  </si>
  <si>
    <t>Ventilation fans</t>
  </si>
  <si>
    <t>Building/BuildingDetails/Enclosure/Foundations/Foundation/FrameFloor/Insulation/Layer/MisalignedInsulation</t>
  </si>
  <si>
    <t>Building/BuildingDetails/Appliances/Dehumidifier/ThirdPartyCertification</t>
  </si>
  <si>
    <t>Building/BuildingDetails/HealthAndSafety/Ventilation/OtherVentilationIssues/ClothesDryerVented</t>
  </si>
  <si>
    <t>Health and safety</t>
  </si>
  <si>
    <t>NYSERDA Requirement?</t>
  </si>
  <si>
    <t>Building/BuildingDetails/Systems/HVAC/HVACPlant/HeatPump/ThirdPartyCertification</t>
  </si>
  <si>
    <t>*Must report SEER and EER</t>
  </si>
  <si>
    <t>Door</t>
  </si>
  <si>
    <t>The ratio of energy delivered to heat cold water compared to the energy consumed by the water heater, as determined following standardized DOE testing procedure.</t>
  </si>
  <si>
    <t>Recovery efficiency</t>
  </si>
  <si>
    <t>Length of pipe insulated</t>
  </si>
  <si>
    <t>Pipe R value</t>
  </si>
  <si>
    <t xml:space="preserve">Number </t>
  </si>
  <si>
    <t>Number (ft)</t>
  </si>
  <si>
    <t>Building/BuildingDetails/Systems/WaterHeating/WaterHeatingSystem/WaterHeaterImprovement/Pipe/LengthofPipeInsulated</t>
  </si>
  <si>
    <t>Building/BuildingDetails/Systems/WaterHeating/WaterHeatingSystem/WaterHeaterImprovement/Pipe/PipeRValue</t>
  </si>
  <si>
    <t xml:space="preserve">Combustion ventilation </t>
  </si>
  <si>
    <t>Project/ProjectDetails/EnergySavingsInfo/FuelSavings/Fuel</t>
  </si>
  <si>
    <t>Building/BuildingDetails/Lighting/LightingGroup/ThirdPartyCertification</t>
  </si>
  <si>
    <t>Project/ProjectDetails/ProjectCost</t>
  </si>
  <si>
    <t>Cost of all work proposed or performed.</t>
  </si>
  <si>
    <t>Building/BuildingDetails/Systems/WaterHeating/WaterHeatingSystem/RecoveryEfficiency</t>
  </si>
  <si>
    <t>Building/BuildingDetails/Systems/WaterHeating/WaterHeatingSystem/ModelNumber</t>
  </si>
  <si>
    <t>Building/BuildingDetails/Systems/WaterHeating/WaterHeatingSystem/ThirdPartyCertification</t>
  </si>
  <si>
    <t>Floor insulation</t>
  </si>
  <si>
    <t>Audit and Project Completion use case easier to understand</t>
  </si>
  <si>
    <t>Column E "Required Field" - The way we're describing column E is very confusing. We need to design a tool in which we can set up an if-then situation</t>
  </si>
  <si>
    <t>California Requirement, NYSERDA requirement, and HES Score Requirement</t>
  </si>
  <si>
    <t>Requirements</t>
  </si>
  <si>
    <t>Base Case</t>
  </si>
  <si>
    <t>DOE wants this, Gavin will send over the requirements mapped (has already been completed)</t>
  </si>
  <si>
    <t>Wants</t>
  </si>
  <si>
    <t>Don't use optional - change to Required and Required IF other requirements are met</t>
  </si>
  <si>
    <t>Other use cases (e.g. California, NYSERDA) - and how the use cases change</t>
  </si>
  <si>
    <t>Overview</t>
  </si>
  <si>
    <t>HES</t>
  </si>
  <si>
    <t>http://energy.gov/eere/buildings/home-energy-score</t>
  </si>
  <si>
    <t>BPI 2101</t>
  </si>
  <si>
    <t>Columns for</t>
  </si>
  <si>
    <t>Conditional format to gray text (light) when optional field is not required</t>
  </si>
  <si>
    <t>If column E is manually set to "Required" (e.g. not based on lookup) then it must be conditionally formatted red</t>
  </si>
  <si>
    <t>HES Rating</t>
  </si>
  <si>
    <t>OK</t>
  </si>
  <si>
    <t>IF Required THEN necessary to implement</t>
  </si>
  <si>
    <t>Required Field Lookup</t>
  </si>
  <si>
    <t>Drop Down</t>
  </si>
  <si>
    <t>Completion?</t>
  </si>
  <si>
    <t>Requirement 1</t>
  </si>
  <si>
    <t>Requirement 2</t>
  </si>
  <si>
    <t>Requirement 3</t>
  </si>
  <si>
    <t>Select the program requirements from the dropdowns below</t>
  </si>
  <si>
    <t>Standard Data Output</t>
  </si>
  <si>
    <t>Measure</t>
  </si>
  <si>
    <t>Measurement Component</t>
  </si>
  <si>
    <t>NOTE: DO NOT CHANGE THE VALUES IN THIS TABLE</t>
  </si>
  <si>
    <t>None</t>
  </si>
  <si>
    <t>Lookup ID</t>
  </si>
  <si>
    <t>Unique Lookup ID</t>
  </si>
  <si>
    <t>How to Use this Tool</t>
  </si>
  <si>
    <t>Measure Audit Component</t>
  </si>
  <si>
    <t>Measure Audit Output</t>
  </si>
  <si>
    <t>Eqn. 3.2.3.A.i  of BPI-2400. Percentage expressed as a fraction (ie 10% = 0.1)</t>
  </si>
  <si>
    <t>Eqn. 3.2.3.A.ii  of BPI-2400. In either kWh for electricity or MMBTU for all other fuels.</t>
  </si>
  <si>
    <t>Percentage expressed as a fraction (ie 10% = 0.1)</t>
  </si>
  <si>
    <t>In either kWh for electricity or MMBTU for all other fuels.</t>
  </si>
  <si>
    <t>Used to determine model calibration acceptance when bills fail Detailed criteria, but meet simple criteria. Percentage expressed as a fraction (ie 10% = 0.1)</t>
  </si>
  <si>
    <t>Passed, Failed, or Not Tested</t>
  </si>
  <si>
    <t>Combustion appliance test (test-in)</t>
  </si>
  <si>
    <t>Combustion appliance test (test-out)</t>
  </si>
  <si>
    <t>Aluminum, Composite, Fiberglass, Metal, Vinyl, Wood, Other</t>
  </si>
  <si>
    <t>Single-Pane, Double-Pane, Triple-Pane, Multi-Layered, Single-Paned with Storms, Single-Paned with Low-E Storms, Other</t>
  </si>
  <si>
    <t>Low-E, Tinted, Reflective, Tinted/Reflective, Other</t>
  </si>
  <si>
    <t>Window Film, Solar Screen, Shading</t>
  </si>
  <si>
    <t>The SHGC is the fraction of incident solar radiation admitted through a window, both directly transmitted and absorbed and subsequently released inward. SHGC is expressed as a number between 0 and 1. The lower a window's solar heat gain coefficient, the less solar heat it transmits.</t>
  </si>
  <si>
    <t>Storage Water Heater, Dedicated Boiler with Sotrage Tank, Instantaneous Water Heater, Heat Pump Water Heater, Space-Heating Boiler with Sotrage Tank, Space-Heating Boiler with Tankless Coil</t>
  </si>
  <si>
    <t>electricity, renewable electricity, natural gas, renewable natural gas, fuel oil, fuel oil 1, fuel oil 2, fuel oil 4, fuel oil 5/6, district steam, district hot water, district chilled water, solar hot water, propane, kerosene, diesel, anthracite coal, bituminous coal, coke, wood, wood pellets, combination, other</t>
  </si>
  <si>
    <t>attic - conditioned, attic - unconditioned, basement - conditioned, basement - unconditioned, conditioned space, crawlspace - vented, crawlspace - unvented, garage - conditioned, garage - unconditioned, mechanical closet, other interior, other exterior, roof deck</t>
  </si>
  <si>
    <t>Water Heater Storage Tank Capacity</t>
  </si>
  <si>
    <t>Heating Capacity of new water heater in Btuh</t>
  </si>
  <si>
    <t>Water Heater hot water supply temperature</t>
  </si>
  <si>
    <t>Water Heater lineal feet of pipe insulated</t>
  </si>
  <si>
    <t>Water Heater pipe insulation R-value</t>
  </si>
  <si>
    <t>From Schema Documentation Annotations &amp; Diagrams</t>
  </si>
  <si>
    <t>Wall insulation thickness</t>
  </si>
  <si>
    <t>Wall insulation total surface area</t>
  </si>
  <si>
    <t>Batt, Loose Fill, Rigid, Spray Foam</t>
  </si>
  <si>
    <t>Batt - fiberglass, rockwool, recycled cotton, unknown; Loose Fill - cellulose, fiberglass, rockwool, vermiculite, unknown; Rigid - polyisocyanurate, xps, eps, unknown; Spray Foam - open cell, closed cell, unknown</t>
  </si>
  <si>
    <t xml:space="preserve">Is the insulation misaligned? </t>
  </si>
  <si>
    <t>The insulation nominal R-value</t>
  </si>
  <si>
    <t>electricity, renewable electricity, natural gas, renewable natural gas, fuel oil, fuel oil 1, fuel oil 2, fuel oil 4, fuel oil 5/6, district steam, district hot water, district chilled water, solar hot water, propane, kerosene, diesel, anthracite coal, bituminous coal, coke, wood, wood pellets, combination, water, other</t>
  </si>
  <si>
    <t>Washing machine</t>
  </si>
  <si>
    <t>Solar thermal</t>
  </si>
  <si>
    <t>hot water, hot water and space heating, space heating, hybrid system</t>
  </si>
  <si>
    <t>Name of Audit Software Program Used</t>
  </si>
  <si>
    <t>Version of Software Program Used</t>
  </si>
  <si>
    <t>shingles, slate or tile shingles, wood shingles or shakes, asphalt or fiberglass shingles, metal surfacing, expanded polystyrene sheathing, plastic/rubber/synthetic sheeting, concrete, cool roof, green roof, no one major type, other</t>
  </si>
  <si>
    <t>single-family detached, single-family attached, manufactured home, 2-4 unit building, 5+ unit building, multi-family - uncategorized, multi-family - town homes, multi-family - condos, apartment unit, studio unit, other, unknown</t>
  </si>
  <si>
    <t>Building number of stories above grade</t>
  </si>
  <si>
    <t>Building construction year built</t>
  </si>
  <si>
    <t>Basement, Crawlspace, SlabOnGrade, Garage, AboveApartment, Combination, Ambient, RubbleStone, Other</t>
  </si>
  <si>
    <t>top side of truss under sheathing, below bottom chord of truss, attic floor, other</t>
  </si>
  <si>
    <t>Site primary address</t>
  </si>
  <si>
    <t>Site secondary address</t>
  </si>
  <si>
    <t>Site zip/postal code</t>
  </si>
  <si>
    <t>Site state location</t>
  </si>
  <si>
    <t>Site city or municipality</t>
  </si>
  <si>
    <t>side-by-side, top freezer, bottom freezer, single door, full-size one door, full-size two doors, half or quarter size, walk-in, open case, closed case, uncategorized</t>
  </si>
  <si>
    <t>Is this the primary refrigerator in use?</t>
  </si>
  <si>
    <t>programmable thermostat, manual thermostat, digital thermostat, timer, EMCS, other</t>
  </si>
  <si>
    <t>Actual temperature setting used in the space when cooling is required.</t>
  </si>
  <si>
    <t>Actual temperature setting used in the space when heating is required.</t>
  </si>
  <si>
    <t>System Sequence #</t>
  </si>
  <si>
    <t>Quality assurance: The observation techniques and activities used externally by an organization to evaluate the effectiveness of their quality management system and to provide feedback that may result in quality improvements (BPI, 2006). audit, proposed workscope, approved workscope, construction-period testing/daily test out, job completion testing/final inspection, quality assurance/monitoring</t>
  </si>
  <si>
    <t>Project name</t>
  </si>
  <si>
    <t>cmh, ccf, kcf, Mcf, cfh, kWh, MWh, Btu, kBtu, MBtu, therms, lbs, kLbs, MLbs, tonnes, cords, gal, kgal, ton hours</t>
  </si>
  <si>
    <t>single speed, multi speed, variable speed, variable flow, other, unknown, none</t>
  </si>
  <si>
    <t>Actual date project was completed</t>
  </si>
  <si>
    <t>SEER, EER, COP, kW/ton</t>
  </si>
  <si>
    <t>Data Source: Anything "Required" + "Dependent &amp; Required" from version 1</t>
  </si>
  <si>
    <r>
      <t xml:space="preserve">Based </t>
    </r>
    <r>
      <rPr>
        <i/>
        <u/>
        <sz val="10"/>
        <rFont val="Cambria"/>
        <family val="1"/>
      </rPr>
      <t>solely</t>
    </r>
    <r>
      <rPr>
        <i/>
        <sz val="10"/>
        <rFont val="Cambria"/>
        <family val="1"/>
      </rPr>
      <t xml:space="preserve"> on the Program Requirements</t>
    </r>
  </si>
  <si>
    <t>CFM, CFMnatural, ACH, ACHnatural</t>
  </si>
  <si>
    <t>Pass or Fail</t>
  </si>
  <si>
    <t>HSPF, COP, AFUE, Percent</t>
  </si>
  <si>
    <t>interior, exterior, common area</t>
  </si>
  <si>
    <t>Furnace, WallFurnace, Boiler, ElectricResistance, Fireplace, Stove, PortableHeater, SolarThermal, DistrictSteam, Other</t>
  </si>
  <si>
    <t>water-to-air, water-to-water, air-to-air, mini-split, ground-to-air</t>
  </si>
  <si>
    <t>central air conditioning, mini-split, room air conditioner, evaporative cooler, other</t>
  </si>
  <si>
    <t>Heating, Cooling, HotWater, Appliance, Lighting, PV, SolarThermal, Other</t>
  </si>
  <si>
    <t>Yes, No, or NA</t>
  </si>
  <si>
    <t>CFM50, CFM25, CFM per Std 152</t>
  </si>
  <si>
    <t>duct board, sheet metal, galvanized, flexible, fiberboard, other</t>
  </si>
  <si>
    <t>conditioned space, unconditioned space, unconditioned basement, unvented crawlspace, vented crawlspace, crawlspace, unconditioned attic, interstitial space, garage, outside</t>
  </si>
  <si>
    <t>atmospheric, induced draft, power vented (at unit), power vented (at exterior), direct vented, sealed combustion</t>
  </si>
  <si>
    <t>Incandescent, FluorescentTube, CompactFluorescent, LightEmittingDiode, HighIntensityDischarge, Other</t>
  </si>
  <si>
    <t>top loader, front loader, all-in-one combination washer/dryer, unitized/stacked washer-dryer pair</t>
  </si>
  <si>
    <t>Full Detail</t>
  </si>
  <si>
    <t>Data Source: http://hescore-hpxml.readthedocs.org/en/latest/index.html</t>
  </si>
  <si>
    <t>floor_to_ceiling_height</t>
  </si>
  <si>
    <t>Calculates</t>
  </si>
  <si>
    <t>House Orientation</t>
  </si>
  <si>
    <t>Cross Checked Against Form</t>
  </si>
  <si>
    <t>HPXML Field</t>
  </si>
  <si>
    <t>HES Tool Field</t>
  </si>
  <si>
    <t>Direction Faced by front of house</t>
  </si>
  <si>
    <t>Index</t>
  </si>
  <si>
    <t>Cross Checked Against HPXML to HES Mapping</t>
  </si>
  <si>
    <r>
      <t xml:space="preserve">Based on the Program Requirements - </t>
    </r>
    <r>
      <rPr>
        <b/>
        <i/>
        <sz val="10"/>
        <color rgb="FFFF0000"/>
        <rFont val="Cambria"/>
        <family val="1"/>
      </rPr>
      <t>User Definable</t>
    </r>
  </si>
  <si>
    <t xml:space="preserve">R Value for attic broken out separately from R Value for Roof. </t>
  </si>
  <si>
    <t>Also Need</t>
  </si>
  <si>
    <t>This is Simple Yes/No (True/False) Boolean data type</t>
  </si>
  <si>
    <t>Required: R-Value for Roof Insulation (In HPXML); Required: Roof Color (In HPXML with Limitations)</t>
  </si>
  <si>
    <t>Required: Attic or Ceiling Type</t>
  </si>
  <si>
    <t>Required: Foundation Type; Path 1: Dependent &amp; Required: Floor Insulation R-Value over Basement or Crawlspace / Path 2: Dependent &amp; Required: Foundation Insulation R-Value</t>
  </si>
  <si>
    <t>2 Paths, based on Foundation Type Selection</t>
  </si>
  <si>
    <t>Answers: "Is this a townhouse or duplex" in "Walls" Section of HES Rating Requirements</t>
  </si>
  <si>
    <t>If Townhouse/Duplex Selected - Required: Position of Unit Enumeration (Middle, Left, Right)</t>
  </si>
  <si>
    <t xml:space="preserve">Required: Wall Characteristics Enumeration (Front or ALL); Required: Wall Construction Enumeration ( Wood Frame / Wood Frame with rigid foam sheathing / Wood Frame with Optimum Value Engineering
(OVE) / Structural Brick / Concrete Block or Stone / Straw Bale); </t>
  </si>
  <si>
    <t>Only Need # of Bedrooms</t>
  </si>
  <si>
    <t>Skylights</t>
  </si>
  <si>
    <t>Missing List for Noel to Pull HPXML Paths</t>
  </si>
  <si>
    <t>Required: Has Skylights Boolean (Yes/No); IF YES - Required: Total Skylight Area; IF YES - Required: Number of Panes; IF YES - Required: Frame Type; IF YES - Required: Glazing Type; OR - Window U-Factor / SHGC Specifications (May be more difficult to find)</t>
  </si>
  <si>
    <t>Ideally we want this, but limitations in field</t>
  </si>
  <si>
    <t>AttachedtoWall element determines Window Orientation (e.g. Front, Right Side, Back, Left Side)</t>
  </si>
  <si>
    <t>HES Does not ask for Cooling System Fuel</t>
  </si>
  <si>
    <t>HES Requires duct location</t>
  </si>
  <si>
    <t>stribution</t>
  </si>
  <si>
    <t>HES does not require duct material</t>
  </si>
  <si>
    <t>HES only asks if there is insulation</t>
  </si>
  <si>
    <t>Required: Duct Insulation Boolean (Yes/No)</t>
  </si>
  <si>
    <t>HES Requires EF or Year Installed Information</t>
  </si>
  <si>
    <t>Not in HES or HPXML Mapping</t>
  </si>
  <si>
    <t>We can review this, technically not HES required but I'm sure contractor info is useful</t>
  </si>
  <si>
    <t>Technically need Type = "HES Assessment" and Assessment Date but this is implied</t>
  </si>
  <si>
    <t>Only Required if Heat Pump Selected</t>
  </si>
  <si>
    <t>RETROFIT</t>
  </si>
  <si>
    <t>Compare ID</t>
  </si>
  <si>
    <t>Attic floor insulationInsulation materialEnumeration</t>
  </si>
  <si>
    <t>Attic floor insulationMisaligned insulationBoolean</t>
  </si>
  <si>
    <t>Attic floor insulationInsulation nominal R-valueNumber</t>
  </si>
  <si>
    <t>Attic floor insulationInsulation thicknessNumber (inches)</t>
  </si>
  <si>
    <t>Attic roof insulationInsulation materialEnumeration</t>
  </si>
  <si>
    <t>Attic roof insulationMisaligned insulationBoolean</t>
  </si>
  <si>
    <t>Attic roof insulationInsulation nominal R-valueNumber</t>
  </si>
  <si>
    <t>Attic roof insulationInsulation thicknessNumber (inches)</t>
  </si>
  <si>
    <t>Attic roof insulationSurface areaNumber (sq.ft.)</t>
  </si>
  <si>
    <t>Cooling systemCapacityNumber (Btuh)</t>
  </si>
  <si>
    <t>Cooling systemAnnual cooling efficiency unitsEnumeration</t>
  </si>
  <si>
    <t>Cooling systemAnnual cooling efficiency valueNumber</t>
  </si>
  <si>
    <t>Cooling systemFraction of cooling load servedFraction</t>
  </si>
  <si>
    <t>Cooling systemFuel Enumeration</t>
  </si>
  <si>
    <t>Cooling systemManufacturerText</t>
  </si>
  <si>
    <t>Cooling systemModel numberText</t>
  </si>
  <si>
    <t>Cooling systemCooling system typeEnumeration</t>
  </si>
  <si>
    <t>Cooling systemModel yearNumber</t>
  </si>
  <si>
    <t>Cooling systemThird party certificationEnumeration</t>
  </si>
  <si>
    <t>DoorThird party certificationEnumeration</t>
  </si>
  <si>
    <t>DoorR-valueNumber</t>
  </si>
  <si>
    <t>DoorStorm doorBoolean</t>
  </si>
  <si>
    <t>Floor insulationInsulation materialEnumeration</t>
  </si>
  <si>
    <t>Floor insulationMisaligned insulationBoolean</t>
  </si>
  <si>
    <t>Floor insulationInsulation thicknessNumber (inches)</t>
  </si>
  <si>
    <t>Floor insulationSurface areaNumber (sq.ft.)</t>
  </si>
  <si>
    <t>Floor insulationInsulation nominal R-valueNumber</t>
  </si>
  <si>
    <t>FreezerThird party certificationEnumeration</t>
  </si>
  <si>
    <t>FreezerManufacturerText</t>
  </si>
  <si>
    <t>FreezerModel numberText</t>
  </si>
  <si>
    <t>FreezerRated annual kWhNumber</t>
  </si>
  <si>
    <t>FreezerModel yearText</t>
  </si>
  <si>
    <t>Heat pumpAnnual cooling efficiency unitsEnumeration</t>
  </si>
  <si>
    <t>Heat pumpAnnual cooling efficiency valueNumber</t>
  </si>
  <si>
    <t>Heat pumpFraction cool load servedFraction</t>
  </si>
  <si>
    <t>Heat pumpFraction heat load servedFraction</t>
  </si>
  <si>
    <t>Heat pumpHeat pump typeEnumeration</t>
  </si>
  <si>
    <t>Heat pumpAnnual heating efficiency unitsEnumeration</t>
  </si>
  <si>
    <t>Heat pumpAnnual heating efficiency valueNumber</t>
  </si>
  <si>
    <t>Heat pumpManufacturerText</t>
  </si>
  <si>
    <t>Heat pumpModel numberText</t>
  </si>
  <si>
    <t>Heat pumpModel yearNumber</t>
  </si>
  <si>
    <t>Heat pumpThird party certificationEnumeration</t>
  </si>
  <si>
    <t>HeatingFraction of heating load servedFraction</t>
  </si>
  <si>
    <t>HeatingFuelEnumeration</t>
  </si>
  <si>
    <t>HeatingAnnual heating efficiency unitsEnumeration</t>
  </si>
  <si>
    <t>HeatingAnnual heating efficiency valueNumber</t>
  </si>
  <si>
    <t>HeatingUnit locationEnumeration</t>
  </si>
  <si>
    <t>HeatingManufacturerText</t>
  </si>
  <si>
    <t>HeatingModel numberText</t>
  </si>
  <si>
    <t>HeatingHeating system typeEnumeration</t>
  </si>
  <si>
    <t>HeatingModel yearNumber</t>
  </si>
  <si>
    <t>Pool pumpsHours per day pool heater is usedNumber</t>
  </si>
  <si>
    <t>Pool pumpsPool pump typeEnumeration</t>
  </si>
  <si>
    <t>Pool pumpsPower (pump speed)Number (watts)</t>
  </si>
  <si>
    <t>Pool pumpsRated horsepowerNumber</t>
  </si>
  <si>
    <t>Pool pumpsSpeed settingEnumeration</t>
  </si>
  <si>
    <t>Pool pumpsThird party certificationEnumeration</t>
  </si>
  <si>
    <t>Pool pumpsTotal horsepowerNumber</t>
  </si>
  <si>
    <t>Programmable thermostatControl typeEnumeration</t>
  </si>
  <si>
    <t>Programmable thermostatSetpoint temperature cooling seasonNumber (degrees F)</t>
  </si>
  <si>
    <t>Programmable thermostatSetpoint temperature heating seasonNumber (degrees F)</t>
  </si>
  <si>
    <t>RefrigeratorThird party certificationEnumeration</t>
  </si>
  <si>
    <t>RefrigeratorManufacturerText</t>
  </si>
  <si>
    <t>RefrigeratorModel numberText</t>
  </si>
  <si>
    <t>RefrigeratorPrimary refrigeratorBoolean</t>
  </si>
  <si>
    <t>RefrigeratorRated annual kWhNumber</t>
  </si>
  <si>
    <t>RefrigeratorTypeEnumeration</t>
  </si>
  <si>
    <t>RefrigeratorModel yearNumber</t>
  </si>
  <si>
    <t>Solar thermalManufacturerText</t>
  </si>
  <si>
    <t>Solar thermalModel numberText</t>
  </si>
  <si>
    <t>Solar thermalSystem typeEnumeration</t>
  </si>
  <si>
    <t>Vapor retarderVapor retarder installedBoolean</t>
  </si>
  <si>
    <t>Wall insulationInsulation materialEnumeration</t>
  </si>
  <si>
    <t>Wall insulationMisaligned insulationBoolean</t>
  </si>
  <si>
    <t>Wall insulationInsulation nominal R-valueNumber</t>
  </si>
  <si>
    <t>Wall insulationInsulation thicknessNumber (inches)</t>
  </si>
  <si>
    <t>Wall insulationSurface areaNumber (sq.ft.)</t>
  </si>
  <si>
    <t>Washing machineThird party certificationEnumeration</t>
  </si>
  <si>
    <t>Washing machineManufacturerText</t>
  </si>
  <si>
    <t>Washing machineModel numberText</t>
  </si>
  <si>
    <t>Washing machineTypeEnumeration</t>
  </si>
  <si>
    <t>Washing machineModel yearNumber</t>
  </si>
  <si>
    <t xml:space="preserve">Water heaterPipe R valueNumber </t>
  </si>
  <si>
    <t>Water heaterLength of pipe insulatedNumber (ft)</t>
  </si>
  <si>
    <t>Water heaterHot water temperatureNumber (degrees F)</t>
  </si>
  <si>
    <t>Water heaterCombustion ventilation system orphanedBoolean</t>
  </si>
  <si>
    <t>Water heaterRecovery efficiencyFraction</t>
  </si>
  <si>
    <t>Water heaterEnergy factorFraction</t>
  </si>
  <si>
    <t>Water heaterFuel typeEnumeration</t>
  </si>
  <si>
    <t>Water heaterLocationEnumeration</t>
  </si>
  <si>
    <t>Water heaterManufacturerText</t>
  </si>
  <si>
    <t>Water heaterModel numberText</t>
  </si>
  <si>
    <t>Water heaterWater heater typeEnumeration</t>
  </si>
  <si>
    <t>Water heaterTank volumeNumber (gallons)</t>
  </si>
  <si>
    <t>Water heaterModel year Text</t>
  </si>
  <si>
    <t>Water heaterThird party certificationEnumeration</t>
  </si>
  <si>
    <t>SYSTEM ID</t>
  </si>
  <si>
    <t>NEW</t>
  </si>
  <si>
    <t>ADDED BY NYSERDA</t>
  </si>
  <si>
    <t>Requirement 4</t>
  </si>
  <si>
    <t>ADDED</t>
  </si>
  <si>
    <t>MAPPING STATUS</t>
  </si>
  <si>
    <t>MAP COMPLETE</t>
  </si>
  <si>
    <t>Data Source: http://www.bpi.org/ - BPI-2101-S-2013 - Data Sheet Data Elements</t>
  </si>
  <si>
    <t>Project Completion</t>
  </si>
  <si>
    <t>Only Contractor Business Name required</t>
  </si>
  <si>
    <t>B.1.7, B.2.5</t>
  </si>
  <si>
    <t>B.1.8, B.2.6</t>
  </si>
  <si>
    <t>B.1.11, B.2.10</t>
  </si>
  <si>
    <t>B.1.12, B.2.11</t>
  </si>
  <si>
    <t>B.1.9, B.2.8</t>
  </si>
  <si>
    <t>B.1.10, B.2.9</t>
  </si>
  <si>
    <t>B.1.13, B.2.12</t>
  </si>
  <si>
    <t xml:space="preserve">BPI-2101-S-2013 - Data Sheet Data Element Reference #'s; Delimited by Commas (", "). Both Certificate Data Elements Annex B.1 &amp; Data Sheet Data Elements Annex B.2. </t>
  </si>
  <si>
    <t>B.1.5</t>
  </si>
  <si>
    <t>B.2.16</t>
  </si>
  <si>
    <t>B.2.18</t>
  </si>
  <si>
    <t>BPI 2101 Reference #</t>
  </si>
  <si>
    <t>B.2.19</t>
  </si>
  <si>
    <t>B.2.29</t>
  </si>
  <si>
    <t>B.2.39</t>
  </si>
  <si>
    <t>Air Sealing</t>
  </si>
  <si>
    <t>Category</t>
  </si>
  <si>
    <t>Attic Areas Air Sealed Enumeration</t>
  </si>
  <si>
    <t>Basement / Crawlspace Areas Air Sealed Enumeration</t>
  </si>
  <si>
    <t>B.2.20</t>
  </si>
  <si>
    <t>Living Spaces Air Sealed Enumeration</t>
  </si>
  <si>
    <t>B.2.21</t>
  </si>
  <si>
    <t>B.2.22, B.2.23</t>
  </si>
  <si>
    <t>B.2.24</t>
  </si>
  <si>
    <t>B.2.26</t>
  </si>
  <si>
    <t>B.2.27</t>
  </si>
  <si>
    <t>Cool Roof</t>
  </si>
  <si>
    <t>ENERGY STAR qualified Cool Roof Boolean</t>
  </si>
  <si>
    <t>B.2.30</t>
  </si>
  <si>
    <t>B.2.17, B.2.33</t>
  </si>
  <si>
    <t>B.2.32</t>
  </si>
  <si>
    <t>B.2.34</t>
  </si>
  <si>
    <t>B.2.35</t>
  </si>
  <si>
    <t>B.2.37</t>
  </si>
  <si>
    <t>B.2.38</t>
  </si>
  <si>
    <t>B.2.40</t>
  </si>
  <si>
    <t>B.2.41</t>
  </si>
  <si>
    <t>B.2.42</t>
  </si>
  <si>
    <t>B.2.43</t>
  </si>
  <si>
    <t>B.2.44</t>
  </si>
  <si>
    <t>B.2.46</t>
  </si>
  <si>
    <t>Exterior Shading Type Enumeration</t>
  </si>
  <si>
    <t>Percent of all windows that constitute a group Fraction</t>
  </si>
  <si>
    <t>B.2.45</t>
  </si>
  <si>
    <t>B.2.48 - NOTE: NEED ENUMERATION (e.g. Interior, Exterior, Storm)</t>
  </si>
  <si>
    <t>B.2.49</t>
  </si>
  <si>
    <t>B.2.50</t>
  </si>
  <si>
    <t>Skylights Number, Skylight Area Number, Skylight Glass Type Enumeration, Skylight Glass Layers Enumeration, Skylight 3rd Party Certification Enumeration, Exterior Shading Type Enumeration</t>
  </si>
  <si>
    <t>ALL B.2.51 - B.2.52, B.2.53, B.2.54, B.2.55, B.2.56, B.2.57</t>
  </si>
  <si>
    <t>B.2.62</t>
  </si>
  <si>
    <t>B.2.59</t>
  </si>
  <si>
    <t>B.2.60</t>
  </si>
  <si>
    <t>B.2.61</t>
  </si>
  <si>
    <t>B.2.63</t>
  </si>
  <si>
    <t>B.2.68</t>
  </si>
  <si>
    <t>B.2.66</t>
  </si>
  <si>
    <t>B.2.65</t>
  </si>
  <si>
    <t>B.2.67</t>
  </si>
  <si>
    <t>Ceiling Fan</t>
  </si>
  <si>
    <t>ENERGY STAR ceiling fan Boolean</t>
  </si>
  <si>
    <t>B.2.69</t>
  </si>
  <si>
    <t>B.2.73</t>
  </si>
  <si>
    <t>B.2.71</t>
  </si>
  <si>
    <t>B.2.74</t>
  </si>
  <si>
    <t>B.2.75</t>
  </si>
  <si>
    <t>Heating Capacity (Btuh) Number</t>
  </si>
  <si>
    <t>B.2.76</t>
  </si>
  <si>
    <t>Heating system 3rd party certification Enumeration</t>
  </si>
  <si>
    <t>B.2.77</t>
  </si>
  <si>
    <t>B.2.72, B.2.78</t>
  </si>
  <si>
    <t>B.2.81</t>
  </si>
  <si>
    <t>B.2.79</t>
  </si>
  <si>
    <t>B.2.80, B.2.86</t>
  </si>
  <si>
    <t>B.2.82</t>
  </si>
  <si>
    <t>B.2.83</t>
  </si>
  <si>
    <t>B.2.84</t>
  </si>
  <si>
    <t>B.2.85</t>
  </si>
  <si>
    <t>B.2.89</t>
  </si>
  <si>
    <t>B.2.90</t>
  </si>
  <si>
    <t>B.2.74, B.2.91</t>
  </si>
  <si>
    <t>B.2.75, B.2.92</t>
  </si>
  <si>
    <t>B.2.88</t>
  </si>
  <si>
    <t>B.2.94</t>
  </si>
  <si>
    <t>B.2.93</t>
  </si>
  <si>
    <t>B.2.87</t>
  </si>
  <si>
    <t>B.2.96</t>
  </si>
  <si>
    <t>Geothermal Loop Enumeration</t>
  </si>
  <si>
    <t>B.2.95</t>
  </si>
  <si>
    <t>HVAC Systems</t>
  </si>
  <si>
    <t>Calculation used to size new/replacement heating system Enumeration</t>
  </si>
  <si>
    <t>B.2.97</t>
  </si>
  <si>
    <t>Home Energy Management System Boolean</t>
  </si>
  <si>
    <t>B.2.98</t>
  </si>
  <si>
    <t>HVAC Improvements</t>
  </si>
  <si>
    <t>HVAC System Clean &amp; Tune Boolean</t>
  </si>
  <si>
    <t>B.2.100</t>
  </si>
  <si>
    <t>B.2.102</t>
  </si>
  <si>
    <t>B.2.103</t>
  </si>
  <si>
    <t>B.2.105</t>
  </si>
  <si>
    <t>B.2.106</t>
  </si>
  <si>
    <t>B.2.108</t>
  </si>
  <si>
    <t>B.2.107 - Convert to TE</t>
  </si>
  <si>
    <t>B.2.111</t>
  </si>
  <si>
    <t>Domestic Water Heaters</t>
  </si>
  <si>
    <t>Fraction of Water Heat Load Served Percent</t>
  </si>
  <si>
    <t>Back-up System Enumeration</t>
  </si>
  <si>
    <t>B.2.104</t>
  </si>
  <si>
    <t>B.2.109</t>
  </si>
  <si>
    <t>Water Heater jacket insulation nominal R value Number</t>
  </si>
  <si>
    <t>B.2.110</t>
  </si>
  <si>
    <t>Type of active system Enumeration</t>
  </si>
  <si>
    <t>Type of passive system Enumeration</t>
  </si>
  <si>
    <t>B.2.112</t>
  </si>
  <si>
    <t>B.2.113</t>
  </si>
  <si>
    <t>Other</t>
  </si>
  <si>
    <t>Passive Solar Boolean</t>
  </si>
  <si>
    <t>B.2.115</t>
  </si>
  <si>
    <t>Ventilation fan type Enumeration</t>
  </si>
  <si>
    <t>B.2.116</t>
  </si>
  <si>
    <t>Systems/MechanicalVentilation/VentilationFans/VentilationFan/FanType</t>
  </si>
  <si>
    <t>Exterior Features Enumeration</t>
  </si>
  <si>
    <t>B.2.117</t>
  </si>
  <si>
    <t>Enclosure/Walls/Wall/Siding</t>
  </si>
  <si>
    <t>Water Efficiency</t>
  </si>
  <si>
    <t>Kitchen faucet flow rate Number</t>
  </si>
  <si>
    <t>Bathroom faucet flow rate Number</t>
  </si>
  <si>
    <t>Shower flow rate Number</t>
  </si>
  <si>
    <t>Toilet flush volume Number</t>
  </si>
  <si>
    <t>Toilets dual flush Boolean</t>
  </si>
  <si>
    <t>B.2.119</t>
  </si>
  <si>
    <t>B.2.120</t>
  </si>
  <si>
    <t>B.2.121</t>
  </si>
  <si>
    <t>B.2.122</t>
  </si>
  <si>
    <t>B.2.123</t>
  </si>
  <si>
    <t>Reclaimed Water</t>
  </si>
  <si>
    <t>ALL</t>
  </si>
  <si>
    <t>B.2.124</t>
  </si>
  <si>
    <t>B.2.131</t>
  </si>
  <si>
    <t>Photovoltaic System</t>
  </si>
  <si>
    <t>Siting Issues</t>
  </si>
  <si>
    <t>B.2.148</t>
  </si>
  <si>
    <t>B.2.159</t>
  </si>
  <si>
    <t>B.2.177</t>
  </si>
  <si>
    <t>B.2.158</t>
  </si>
  <si>
    <t>B.2.162</t>
  </si>
  <si>
    <t>B.2.164</t>
  </si>
  <si>
    <t>B.2.165</t>
  </si>
  <si>
    <t>B.2.160</t>
  </si>
  <si>
    <t>B.2.161</t>
  </si>
  <si>
    <t>B.2.166</t>
  </si>
  <si>
    <t>BPI 2101 Missing List</t>
  </si>
  <si>
    <t>Energy Consumption and Savings</t>
  </si>
  <si>
    <t>Fuel Provider Name Text</t>
  </si>
  <si>
    <t>Energy Units Enumeration</t>
  </si>
  <si>
    <t>B.2.163</t>
  </si>
  <si>
    <t>Type of Meter Reading Enumeration</t>
  </si>
  <si>
    <t>Energy Savings Type Enumeration</t>
  </si>
  <si>
    <t>B.2.168</t>
  </si>
  <si>
    <t>Demand Savings Number</t>
  </si>
  <si>
    <t>B.2.167</t>
  </si>
  <si>
    <t>B.2.169</t>
  </si>
  <si>
    <t>Water Units Enumeration</t>
  </si>
  <si>
    <t>Total Water Savings Number</t>
  </si>
  <si>
    <t>Water Savings Type Enumeration</t>
  </si>
  <si>
    <t>Total dollars saved from water efficiency upgrades Number</t>
  </si>
  <si>
    <t>B.2.170</t>
  </si>
  <si>
    <t>B.2.171</t>
  </si>
  <si>
    <t>B.2.172</t>
  </si>
  <si>
    <t>B.2.173</t>
  </si>
  <si>
    <t>Health and Safety</t>
  </si>
  <si>
    <t>Radon tested Boolean</t>
  </si>
  <si>
    <t>Radon test result Number</t>
  </si>
  <si>
    <t>Health and safety tests completed</t>
  </si>
  <si>
    <t>Health and safety tests passed</t>
  </si>
  <si>
    <t>B.2.175</t>
  </si>
  <si>
    <t>B.2.178</t>
  </si>
  <si>
    <t>B.2.179</t>
  </si>
  <si>
    <t>The measured value from the Air Infiltration test.</t>
  </si>
  <si>
    <t>The quantity of pressure in Pascals (PA) representing the state of the house during the test.  Ex.  50 if the home is tested at CFM50.</t>
  </si>
  <si>
    <t xml:space="preserve">The indetifier of the fan ring, typically a letter or number, used during the test. </t>
  </si>
  <si>
    <t xml:space="preserve">The quantity of pressure in Pascals (PA) representing the pressure inside the fan casing during the test.. </t>
  </si>
  <si>
    <t>Depth of installed insulation in inches.</t>
  </si>
  <si>
    <t>Total surface area of the insulated plane - attic floor.</t>
  </si>
  <si>
    <t xml:space="preserve">The manufacture labeled R-value for the installed product. </t>
  </si>
  <si>
    <t xml:space="preserve">End date for the weather regression </t>
  </si>
  <si>
    <t xml:space="preserve">Start date for the waether regression </t>
  </si>
  <si>
    <t>Eqn. 3.2.3.A.i of BPI-2400 In either kWh for electricity or MMBTU for all other fuels.</t>
  </si>
  <si>
    <t>True or false, were any fuel leaks identifies.</t>
  </si>
  <si>
    <t>True or false, were all fuel leaks addressed.</t>
  </si>
  <si>
    <t xml:space="preserve">Outside temperature while the test is being conducted. </t>
  </si>
  <si>
    <t xml:space="preserve">CO measurement from the breathing area of the combustable appliance zone. </t>
  </si>
  <si>
    <t>Additional notes provided by the auditor regarding the condition of the combustable appliances or zone.</t>
  </si>
  <si>
    <t>Email address for the contractor.</t>
  </si>
  <si>
    <t>Contractor's  first name.</t>
  </si>
  <si>
    <t>Contractor's last name.</t>
  </si>
  <si>
    <t>Capacity of the equipment or system at rated conditions in Btuh</t>
  </si>
  <si>
    <t>Value of efficiency at rated conditions.</t>
  </si>
  <si>
    <t>Percentage of cooling load served  expressed as a fraction (ie 10% = 0.1)</t>
  </si>
  <si>
    <t>Customer Last name.</t>
  </si>
  <si>
    <t>Customer First name.</t>
  </si>
  <si>
    <t>Phone number for customer. FORMAT?</t>
  </si>
  <si>
    <t>R-value of door construction.</t>
  </si>
  <si>
    <t>True or False storm door is installed.</t>
  </si>
  <si>
    <t>Percentage of of annual energy consumption reduced  expressed as a fraction (ie 10% = 0.1)</t>
  </si>
  <si>
    <t>Percentage of of annual energy consumption reduced for given fuel  expressed as a fraction (ie 10% = 0.1)</t>
  </si>
  <si>
    <t xml:space="preserve">Savings estimate represented in $US. </t>
  </si>
  <si>
    <t>Quantity of energy saved for given fuel.</t>
  </si>
  <si>
    <t>Quantity of energy saved for given measure.</t>
  </si>
  <si>
    <t>Flue draft test measurement at each appliance, draft measurement for atmospherically vented appliances, and worst-case negative pressure measurement for each combustion appliance zone (CAZ).</t>
  </si>
  <si>
    <t>Carbon monoxide (CO) measurement at each appliance for atmospherically vented appliances, and worst-case negative pressure measurement for each combustion appliance zone (CAZ).</t>
  </si>
  <si>
    <t xml:space="preserve">Ture  if  insulation material is not in contact with an air barrier. </t>
  </si>
  <si>
    <t xml:space="preserve">True  if  insulation material is not in contact with an air barrier. </t>
  </si>
  <si>
    <t>Measured thickness of installed insulation in inches.</t>
  </si>
  <si>
    <t>Measured depth of installed insulation in inches.</t>
  </si>
  <si>
    <t>Total surface area of the insulated plane - floor insulation</t>
  </si>
  <si>
    <t>Percentage of heating load served  expressed as a fraction (ie 10% = 0.1)</t>
  </si>
  <si>
    <t>Percentage of supply duct surface area that is located within conditioned space  expressed as a fraction (ie 10% = 0.1)</t>
  </si>
  <si>
    <t>Measured quantity of duct leakage.</t>
  </si>
  <si>
    <t>Ture if duct system was sealed</t>
  </si>
  <si>
    <t>The aerage number of hours in operation per day.</t>
  </si>
  <si>
    <t>Number of lamps.</t>
  </si>
  <si>
    <t xml:space="preserve">Installed cost of retrofit measure. </t>
  </si>
  <si>
    <t>Text discription of installed measure.</t>
  </si>
  <si>
    <t xml:space="preserve">Average hours of operation per day, during heating season. </t>
  </si>
  <si>
    <t xml:space="preserve">True if radiant barrier is installed. </t>
  </si>
  <si>
    <t>Average number of occupants.</t>
  </si>
  <si>
    <t>True if radiant barrier is exists</t>
  </si>
  <si>
    <t>Spillage test measurement at each appliance, for atmospherically vented appliances, and worst-case negative pressure measurement for each combustion appliance zone (CAZ).</t>
  </si>
  <si>
    <t>Total projet costs in $US</t>
  </si>
  <si>
    <t>True is vapor retarder was installed.</t>
  </si>
  <si>
    <t xml:space="preserve">True if whole building ventilation fan exists. </t>
  </si>
  <si>
    <t>True if natural draft water heater is vented into an oversized chimney otherwise known as "orphaned"</t>
  </si>
  <si>
    <t>Audit Case</t>
  </si>
  <si>
    <t>Orientation of front of home</t>
  </si>
  <si>
    <t>Building/BuildingDetails/BuildingSummary/Site/OrientationOfFrontOfHome</t>
  </si>
  <si>
    <t>Area</t>
  </si>
  <si>
    <t>north, northwest, west, southwest, south, southeast, east, northeast</t>
  </si>
  <si>
    <t>Total surface area for this group of skylights.</t>
  </si>
  <si>
    <t>The HEScore translator can also accept AzimuthOfFrontOfHome</t>
  </si>
  <si>
    <t>The HEScore translator can also accept the U-factor and SHGC elements instead if they're present. The same is true for windows.</t>
  </si>
  <si>
    <t>Building/BuildingDetails/Enclosure/Skylights/Skylight/FrameType</t>
  </si>
  <si>
    <t>Building/BuildingDetails/Enclosure/Skylights/Skylight/GlassLayers</t>
  </si>
  <si>
    <t>Building/BuildingDetails/Enclosure/Skylights/Skylight/GlassType</t>
  </si>
  <si>
    <t>Building/BuildingDetails/Enclosure/Skylights/Skylight/Area</t>
  </si>
  <si>
    <t>Attic Type</t>
  </si>
  <si>
    <t>cape cod, cathedral ceiling, flat roof, unvented attic, vented attic, venting unknown attic, other</t>
  </si>
  <si>
    <t>Building/BuildingDetails/Enclosure/AtticAndRoof/Attics/Attic/AtticType</t>
  </si>
  <si>
    <t>Surroundings</t>
  </si>
  <si>
    <t>stand-alone, attached on one side, attached on two sides, attached on three sides</t>
  </si>
  <si>
    <t>Building/BuildingSummary/Site/Surroundings</t>
  </si>
  <si>
    <t>If the HPXML enumeration of attached on one side is present the translation will determine which HEScore enumeration to select based on which side of the house is missing windows.</t>
  </si>
  <si>
    <t>Roof Color</t>
  </si>
  <si>
    <t>light, medium, dark, reflective</t>
  </si>
  <si>
    <t>Building/BuildingDetails/Enclosure/AtticAndRoof/Roofs/Roof/RoofColor</t>
  </si>
  <si>
    <t>Wall Type</t>
  </si>
  <si>
    <t>WoodStud, DoubleWoodStud, ConcreteMasonryUnit, StructurallyInsulatedPanel, InsulatedConcreteForms, SteelFrame, SolidConcrete, StructuralBrick, StrawBale, Stone, LogWall, Other</t>
  </si>
  <si>
    <t>Building/BuildingDetails/Enclosure/Walls/Wall/WallType</t>
  </si>
  <si>
    <t>Optimum Value Engineering</t>
  </si>
  <si>
    <t>Building/BuildingDetails/Enclosure/Walls/Wall/WallType/WoodStud/OptimumValueEngineering</t>
  </si>
  <si>
    <t>Used to specify OVE assemblies in HEScore. If omitted, assumed false.</t>
  </si>
  <si>
    <t>Required for HEScore if specifying the "Wood Frame with Rigid Foam Sheathing" constructions. Needs to be "Rigid".</t>
  </si>
  <si>
    <t>Wall Insulation Installation</t>
  </si>
  <si>
    <t>continuous, cavity</t>
  </si>
  <si>
    <t>Building/BuildingDetails/Enclosure/Walls/Wall/Insulation/Layer/InstallationType</t>
  </si>
  <si>
    <t>Set to "continuous" to specify the "Wood Frame with Rigid Foam Sheathing" assemblies in HEScore.</t>
  </si>
  <si>
    <t>Wall Siding</t>
  </si>
  <si>
    <t>wood siding, stucco, synthetic stucco, vinyl siding, aluminum siding, brick veneer, asbestos siding, fiber cement siding, composite shingle siding, masonite siding, other</t>
  </si>
  <si>
    <t>Building/BuildingDetails/Enclosure/Walls/Wall/Siding</t>
  </si>
  <si>
    <t/>
  </si>
  <si>
    <t>Time State</t>
  </si>
  <si>
    <t>Pre (Audit), Proposed (Audit Action), Post (After Retrofit), Any (Universal Input)</t>
  </si>
  <si>
    <t>Proposed</t>
  </si>
  <si>
    <t>Pre</t>
  </si>
  <si>
    <t>Post</t>
  </si>
  <si>
    <t>Any</t>
  </si>
  <si>
    <t>Added</t>
  </si>
  <si>
    <t>Proposed and Post only</t>
  </si>
  <si>
    <t>Project completion shows building project status event type</t>
  </si>
  <si>
    <t>Added - Maybe not needed</t>
  </si>
  <si>
    <t>Note these were denoted as Audit in Project Completion, changed to job completion</t>
  </si>
  <si>
    <t>Added Proposed</t>
  </si>
  <si>
    <t>Unique ID</t>
  </si>
  <si>
    <t>Home Energy Score</t>
  </si>
  <si>
    <t>Upgrade Case</t>
  </si>
  <si>
    <t>This tool is designed to assist program administrators in the selection of reguired data points for an HPXML Program Implementation.</t>
  </si>
  <si>
    <t>Use Cases:</t>
  </si>
  <si>
    <t>WG-5 in collaboration with industry stakeholders have mapped standard "use cases" that represent data sets designed to complete specific programatic needs.  Please note that the data point in this tool do not represent the full universe of data points available in HPXML.  Instead, these data point have been identified as "most commonly requested" by programs and implementors. The four use cases are as follows:</t>
  </si>
  <si>
    <t>Reguired vs. Optional Fields:</t>
  </si>
  <si>
    <t>In the tool there are two levels of reguirements: Optional and Reguired</t>
  </si>
  <si>
    <t xml:space="preserve">Reguired is defined as a data point that a program software is reguired to support and transfer to the program when applicable to the house or structure it represents.  Optional fields give software vendors choice in whether or not to support the data point.  For guidance on selecting data points, please see the HPXML Program Administrators Implementation Guide, available at energy.gov/homeperformance. </t>
  </si>
  <si>
    <t>HPXML Data Selection Tool</t>
  </si>
  <si>
    <t xml:space="preserve">Any data point currently in gray is set as optional.  Once it becomes required, the text will highlight in red.  There are two ways to change the reguirement level of a data point:  </t>
  </si>
  <si>
    <t xml:space="preserve">1 - Auto-Selection: Using the reguirements fields at the top of the selection tool, you can choose a standard use case, and the tool will automatically select the required fields. </t>
  </si>
  <si>
    <t>2 - Manual Selection:  Even when use cases are selected, you can manually change the reguirment level of any data point by selection a different state in the "reguired field" column.  You will notice that the field will turn red once this happens.  The color change is to indicate to software vendors, which fields are custom for your implementation.</t>
  </si>
  <si>
    <t>Audit Use Case: Designed for programs completing energy audits to collect the existing condition of the home and propose improvements.</t>
  </si>
  <si>
    <t>Upgrade Use Case: Designed for any project completion, which will capture the pre-existing condition and post installational condition.</t>
  </si>
  <si>
    <t xml:space="preserve">Home Energy Score:  The minimum data set reguired to generate a Home Energy Score through the DOE's API. </t>
  </si>
  <si>
    <t xml:space="preserve">BPI-2101 Certificate of Completion: A comprehensive dataset design to represent the upgrade of a home for the Real Estate Market. Note:  Some fields are still being updated in this tool to represent the full capability of the 2101 standard.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</si>
</sst>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indexed="8"/>
      <name val="Verdana"/>
    </font>
    <font>
      <sz val="10"/>
      <color indexed="8"/>
      <name val="Cambria"/>
      <family val="1"/>
    </font>
    <font>
      <sz val="11"/>
      <color indexed="8"/>
      <name val="Cambria"/>
      <family val="1"/>
    </font>
    <font>
      <sz val="12"/>
      <color indexed="8"/>
      <name val="Cambria"/>
      <family val="1"/>
    </font>
    <font>
      <b/>
      <sz val="10"/>
      <color indexed="8"/>
      <name val="Cambria"/>
      <family val="1"/>
    </font>
    <font>
      <sz val="12"/>
      <color indexed="8"/>
      <name val="Verdana"/>
      <family val="2"/>
    </font>
    <font>
      <u/>
      <sz val="12"/>
      <color theme="10"/>
      <name val="Verdana"/>
      <family val="2"/>
    </font>
    <font>
      <u/>
      <sz val="12"/>
      <color theme="11"/>
      <name val="Verdana"/>
      <family val="2"/>
    </font>
    <font>
      <sz val="10"/>
      <name val="Cambria"/>
      <family val="1"/>
    </font>
    <font>
      <b/>
      <sz val="10"/>
      <color theme="0"/>
      <name val="Cambria"/>
      <family val="1"/>
    </font>
    <font>
      <sz val="10"/>
      <color theme="0"/>
      <name val="Cambria"/>
      <family val="1"/>
    </font>
    <font>
      <sz val="10"/>
      <color rgb="FFFF0000"/>
      <name val="Cambria"/>
      <family val="1"/>
    </font>
    <font>
      <sz val="10"/>
      <color theme="4"/>
      <name val="Cambria"/>
      <family val="1"/>
    </font>
    <font>
      <b/>
      <sz val="12"/>
      <color indexed="8"/>
      <name val="Verdana"/>
      <family val="2"/>
    </font>
    <font>
      <sz val="12"/>
      <color indexed="8"/>
      <name val="Verdana"/>
      <family val="2"/>
    </font>
    <font>
      <sz val="12"/>
      <color rgb="FFFF0000"/>
      <name val="Verdana"/>
      <family val="2"/>
    </font>
    <font>
      <i/>
      <sz val="10"/>
      <name val="Cambria"/>
      <family val="1"/>
    </font>
    <font>
      <i/>
      <sz val="12"/>
      <name val="Cambria"/>
      <family val="1"/>
    </font>
    <font>
      <b/>
      <sz val="16"/>
      <name val="Cambria"/>
      <family val="1"/>
    </font>
    <font>
      <sz val="12"/>
      <name val="Verdana"/>
      <family val="2"/>
    </font>
    <font>
      <b/>
      <sz val="12"/>
      <name val="Verdana"/>
      <family val="2"/>
    </font>
    <font>
      <b/>
      <sz val="12"/>
      <color rgb="FFFF0000"/>
      <name val="Verdana"/>
      <family val="2"/>
    </font>
    <font>
      <b/>
      <sz val="14"/>
      <color rgb="FFFF0000"/>
      <name val="Cambria"/>
      <family val="1"/>
    </font>
    <font>
      <i/>
      <sz val="10"/>
      <color rgb="FFFF0000"/>
      <name val="Cambria"/>
      <family val="1"/>
    </font>
    <font>
      <i/>
      <sz val="12"/>
      <color indexed="8"/>
      <name val="Verdana"/>
      <family val="2"/>
    </font>
    <font>
      <b/>
      <sz val="10"/>
      <color rgb="FFFF0000"/>
      <name val="Cambria"/>
      <family val="1"/>
    </font>
    <font>
      <i/>
      <u/>
      <sz val="10"/>
      <name val="Cambria"/>
      <family val="1"/>
    </font>
    <font>
      <b/>
      <sz val="10"/>
      <name val="Cambria"/>
      <family val="1"/>
    </font>
    <font>
      <b/>
      <i/>
      <sz val="10"/>
      <color rgb="FFFF0000"/>
      <name val="Cambria"/>
      <family val="1"/>
    </font>
    <font>
      <sz val="9"/>
      <color indexed="81"/>
      <name val="Verdana"/>
    </font>
    <font>
      <b/>
      <sz val="9"/>
      <color indexed="81"/>
      <name val="Verdana"/>
    </font>
    <font>
      <b/>
      <sz val="10"/>
      <color theme="4"/>
      <name val="Cambria"/>
      <family val="1"/>
    </font>
  </fonts>
  <fills count="9">
    <fill>
      <patternFill patternType="none"/>
    </fill>
    <fill>
      <patternFill patternType="gray125"/>
    </fill>
    <fill>
      <patternFill patternType="solid">
        <fgColor indexed="8"/>
        <bgColor auto="1"/>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0000"/>
        <bgColor indexed="64"/>
      </patternFill>
    </fill>
  </fills>
  <borders count="5">
    <border>
      <left/>
      <right/>
      <top/>
      <bottom/>
      <diagonal/>
    </border>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diagonal/>
    </border>
  </borders>
  <cellStyleXfs count="23">
    <xf numFmtId="0" fontId="0" fillId="0" borderId="0" applyNumberFormat="0" applyFill="0" applyBorder="0" applyProtection="0">
      <alignment vertical="top" wrapText="1"/>
    </xf>
    <xf numFmtId="0" fontId="5" fillId="0" borderId="1"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111">
    <xf numFmtId="0" fontId="0" fillId="0" borderId="0" xfId="0" applyFont="1" applyAlignment="1">
      <alignment vertical="top" wrapText="1"/>
    </xf>
    <xf numFmtId="0" fontId="9" fillId="2" borderId="1" xfId="0" applyNumberFormat="1" applyFont="1" applyFill="1" applyBorder="1" applyAlignment="1">
      <alignment horizontal="left" vertical="center"/>
    </xf>
    <xf numFmtId="0" fontId="1" fillId="0" borderId="1" xfId="0" applyNumberFormat="1" applyFont="1" applyBorder="1" applyAlignment="1"/>
    <xf numFmtId="0" fontId="1" fillId="0" borderId="1" xfId="0" applyFont="1" applyBorder="1" applyAlignment="1">
      <alignment vertical="top"/>
    </xf>
    <xf numFmtId="0" fontId="1" fillId="0" borderId="1" xfId="0" applyNumberFormat="1" applyFont="1" applyBorder="1" applyAlignment="1">
      <alignment horizontal="left" vertical="center"/>
    </xf>
    <xf numFmtId="0" fontId="1" fillId="0" borderId="1" xfId="0" applyNumberFormat="1" applyFont="1" applyBorder="1" applyAlignment="1">
      <alignment vertical="center"/>
    </xf>
    <xf numFmtId="0" fontId="2" fillId="0" borderId="1" xfId="0" applyNumberFormat="1" applyFont="1" applyBorder="1" applyAlignment="1">
      <alignment horizontal="left" vertical="center" wrapText="1"/>
    </xf>
    <xf numFmtId="0" fontId="1"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3" fillId="0" borderId="1" xfId="0" applyFont="1" applyBorder="1" applyAlignment="1">
      <alignment horizontal="left" vertical="center"/>
    </xf>
    <xf numFmtId="0" fontId="4" fillId="0" borderId="1" xfId="0" applyNumberFormat="1" applyFont="1" applyBorder="1" applyAlignment="1">
      <alignment horizontal="left" vertical="center"/>
    </xf>
    <xf numFmtId="0" fontId="9" fillId="4" borderId="1" xfId="0" applyNumberFormat="1" applyFont="1" applyFill="1" applyBorder="1" applyAlignment="1">
      <alignment horizontal="left" vertical="center"/>
    </xf>
    <xf numFmtId="0" fontId="9" fillId="4" borderId="1" xfId="0" applyNumberFormat="1" applyFont="1" applyFill="1" applyBorder="1" applyAlignment="1">
      <alignment horizontal="left" vertical="center" wrapText="1"/>
    </xf>
    <xf numFmtId="0" fontId="9" fillId="2" borderId="2" xfId="0" applyNumberFormat="1" applyFont="1" applyFill="1" applyBorder="1" applyAlignment="1">
      <alignment horizontal="left" vertical="center" wrapText="1"/>
    </xf>
    <xf numFmtId="0" fontId="10" fillId="0" borderId="2" xfId="0" applyNumberFormat="1" applyFont="1" applyBorder="1" applyAlignment="1">
      <alignment horizontal="left" vertical="center" wrapText="1"/>
    </xf>
    <xf numFmtId="0" fontId="10" fillId="0" borderId="2" xfId="0" applyFont="1" applyBorder="1" applyAlignment="1">
      <alignment horizontal="left" vertical="center" wrapText="1"/>
    </xf>
    <xf numFmtId="0" fontId="8" fillId="0" borderId="2" xfId="0" applyNumberFormat="1" applyFont="1" applyFill="1" applyBorder="1" applyAlignment="1">
      <alignment horizontal="left" vertical="center" wrapText="1"/>
    </xf>
    <xf numFmtId="1" fontId="8" fillId="0" borderId="2" xfId="0" applyNumberFormat="1"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0" borderId="2" xfId="0" applyNumberFormat="1" applyFont="1" applyBorder="1" applyAlignment="1">
      <alignment horizontal="left" vertical="center" wrapText="1"/>
    </xf>
    <xf numFmtId="0" fontId="8" fillId="0" borderId="2" xfId="0" applyFont="1" applyBorder="1" applyAlignment="1">
      <alignment horizontal="left" vertical="center" wrapText="1"/>
    </xf>
    <xf numFmtId="1" fontId="8" fillId="0" borderId="2" xfId="0" applyNumberFormat="1" applyFont="1" applyBorder="1" applyAlignment="1">
      <alignment horizontal="left" vertical="center" wrapText="1"/>
    </xf>
    <xf numFmtId="0" fontId="12" fillId="0" borderId="2" xfId="0" applyNumberFormat="1" applyFont="1" applyBorder="1" applyAlignment="1">
      <alignment horizontal="left" vertical="center" wrapText="1"/>
    </xf>
    <xf numFmtId="0" fontId="12" fillId="0" borderId="2" xfId="0" applyNumberFormat="1" applyFont="1" applyFill="1" applyBorder="1" applyAlignment="1">
      <alignment horizontal="left" vertical="center" wrapText="1"/>
    </xf>
    <xf numFmtId="0" fontId="12" fillId="0" borderId="2" xfId="1" applyNumberFormat="1" applyFont="1" applyFill="1" applyBorder="1" applyAlignment="1">
      <alignment horizontal="left" vertical="center" wrapText="1"/>
    </xf>
    <xf numFmtId="0" fontId="8" fillId="0" borderId="2" xfId="1" applyNumberFormat="1" applyFont="1" applyFill="1" applyBorder="1" applyAlignment="1">
      <alignment horizontal="left" vertical="center" wrapText="1"/>
    </xf>
    <xf numFmtId="0" fontId="8" fillId="3" borderId="2" xfId="0" applyNumberFormat="1" applyFont="1" applyFill="1" applyBorder="1" applyAlignment="1">
      <alignment horizontal="left" vertical="center" wrapText="1"/>
    </xf>
    <xf numFmtId="0" fontId="11" fillId="0" borderId="2" xfId="0" applyFont="1" applyBorder="1" applyAlignment="1">
      <alignment horizontal="left" vertical="center" wrapText="1"/>
    </xf>
    <xf numFmtId="0" fontId="11" fillId="0" borderId="2" xfId="0" applyNumberFormat="1" applyFont="1" applyBorder="1" applyAlignment="1">
      <alignment horizontal="left" vertical="center" wrapText="1"/>
    </xf>
    <xf numFmtId="0" fontId="0"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0" fillId="5" borderId="0" xfId="0" applyFont="1" applyFill="1" applyAlignment="1">
      <alignment vertical="top"/>
    </xf>
    <xf numFmtId="0" fontId="14" fillId="5" borderId="0" xfId="0" applyFont="1" applyFill="1" applyAlignment="1">
      <alignment vertical="top"/>
    </xf>
    <xf numFmtId="0" fontId="8" fillId="0" borderId="2" xfId="0" applyNumberFormat="1" applyFont="1" applyFill="1" applyBorder="1" applyAlignment="1">
      <alignment horizontal="center" vertical="center" wrapText="1"/>
    </xf>
    <xf numFmtId="0" fontId="8" fillId="0" borderId="2" xfId="0" applyNumberFormat="1" applyFont="1" applyBorder="1" applyAlignment="1">
      <alignment horizontal="center" vertical="center" wrapText="1"/>
    </xf>
    <xf numFmtId="0" fontId="17" fillId="0" borderId="2" xfId="0" applyNumberFormat="1" applyFont="1" applyBorder="1" applyAlignment="1">
      <alignment horizontal="left" vertical="center"/>
    </xf>
    <xf numFmtId="0" fontId="8" fillId="6" borderId="2" xfId="0" applyNumberFormat="1" applyFont="1" applyFill="1" applyBorder="1" applyAlignment="1">
      <alignment horizontal="left" vertical="center" wrapText="1"/>
    </xf>
    <xf numFmtId="0" fontId="16" fillId="6" borderId="2" xfId="0" applyNumberFormat="1" applyFont="1" applyFill="1" applyBorder="1" applyAlignment="1">
      <alignment horizontal="left" vertical="center" wrapText="1"/>
    </xf>
    <xf numFmtId="0" fontId="19" fillId="0" borderId="0" xfId="0" applyFont="1" applyAlignment="1">
      <alignment vertical="top" wrapText="1"/>
    </xf>
    <xf numFmtId="0" fontId="9" fillId="2" borderId="3" xfId="0" applyNumberFormat="1" applyFont="1" applyFill="1" applyBorder="1" applyAlignment="1">
      <alignment horizontal="left" vertical="center" wrapText="1"/>
    </xf>
    <xf numFmtId="0" fontId="8" fillId="0" borderId="3" xfId="0" applyNumberFormat="1" applyFont="1" applyFill="1" applyBorder="1" applyAlignment="1">
      <alignment horizontal="left" vertical="center" wrapText="1"/>
    </xf>
    <xf numFmtId="0" fontId="8" fillId="0" borderId="3" xfId="0" applyNumberFormat="1" applyFont="1" applyFill="1" applyBorder="1" applyAlignment="1">
      <alignment horizontal="center" vertical="center" wrapText="1"/>
    </xf>
    <xf numFmtId="0" fontId="23" fillId="6" borderId="3" xfId="0" applyNumberFormat="1" applyFont="1" applyFill="1" applyBorder="1" applyAlignment="1">
      <alignment horizontal="left" vertical="top" wrapText="1"/>
    </xf>
    <xf numFmtId="0" fontId="13" fillId="0" borderId="3" xfId="0" applyFont="1" applyBorder="1" applyAlignment="1">
      <alignment vertical="top" wrapText="1"/>
    </xf>
    <xf numFmtId="0" fontId="0" fillId="0" borderId="3" xfId="0" applyFont="1" applyBorder="1" applyAlignment="1">
      <alignment vertical="top" wrapText="1"/>
    </xf>
    <xf numFmtId="0" fontId="14" fillId="0" borderId="3" xfId="0" applyFont="1" applyBorder="1" applyAlignment="1">
      <alignment vertical="top" wrapText="1"/>
    </xf>
    <xf numFmtId="0" fontId="13" fillId="0" borderId="1" xfId="0" applyFont="1" applyBorder="1" applyAlignment="1">
      <alignment vertical="top" wrapText="1"/>
    </xf>
    <xf numFmtId="0" fontId="14" fillId="0" borderId="1" xfId="0" applyFont="1" applyBorder="1" applyAlignment="1">
      <alignment vertical="top" wrapText="1"/>
    </xf>
    <xf numFmtId="0" fontId="0" fillId="0" borderId="1" xfId="0" applyFont="1" applyBorder="1" applyAlignment="1">
      <alignment vertical="top" wrapText="1"/>
    </xf>
    <xf numFmtId="0" fontId="18" fillId="0" borderId="2" xfId="0" applyNumberFormat="1" applyFont="1" applyBorder="1" applyAlignment="1">
      <alignment horizontal="left" vertical="center"/>
    </xf>
    <xf numFmtId="0" fontId="24" fillId="0" borderId="0" xfId="0" applyFont="1" applyAlignment="1">
      <alignment vertical="top"/>
    </xf>
    <xf numFmtId="0" fontId="22" fillId="0" borderId="4" xfId="0" applyNumberFormat="1" applyFont="1" applyFill="1" applyBorder="1" applyAlignment="1">
      <alignment horizontal="left" vertical="center"/>
    </xf>
    <xf numFmtId="0" fontId="19" fillId="0" borderId="0" xfId="0" applyFont="1" applyFill="1" applyAlignment="1">
      <alignment vertical="top" wrapText="1"/>
    </xf>
    <xf numFmtId="0" fontId="21" fillId="0" borderId="1" xfId="0" applyNumberFormat="1" applyFont="1" applyFill="1" applyBorder="1" applyAlignment="1">
      <alignment horizontal="left" vertical="center"/>
    </xf>
    <xf numFmtId="0" fontId="11" fillId="0" borderId="2" xfId="0" applyNumberFormat="1" applyFont="1" applyFill="1" applyBorder="1" applyAlignment="1">
      <alignment horizontal="left" vertical="center" wrapText="1"/>
    </xf>
    <xf numFmtId="0" fontId="27" fillId="0" borderId="2" xfId="0" applyNumberFormat="1" applyFont="1" applyFill="1" applyBorder="1" applyAlignment="1">
      <alignment horizontal="left" vertical="center"/>
    </xf>
    <xf numFmtId="0" fontId="8" fillId="0" borderId="2" xfId="0" applyNumberFormat="1" applyFont="1" applyFill="1" applyBorder="1" applyAlignment="1">
      <alignment horizontal="left" vertical="center"/>
    </xf>
    <xf numFmtId="0" fontId="16" fillId="6" borderId="3" xfId="0" applyNumberFormat="1" applyFont="1" applyFill="1" applyBorder="1" applyAlignment="1">
      <alignment horizontal="left" vertical="center" wrapText="1"/>
    </xf>
    <xf numFmtId="0" fontId="19" fillId="0" borderId="0" xfId="0" applyFont="1" applyFill="1" applyAlignment="1">
      <alignment horizontal="center" vertical="center" wrapText="1"/>
    </xf>
    <xf numFmtId="0" fontId="20" fillId="0" borderId="0" xfId="0" applyFont="1" applyAlignment="1">
      <alignment vertical="top" wrapText="1"/>
    </xf>
    <xf numFmtId="0" fontId="19" fillId="0" borderId="0" xfId="0" applyFont="1" applyFill="1" applyAlignment="1">
      <alignment vertical="top"/>
    </xf>
    <xf numFmtId="0" fontId="15" fillId="0" borderId="0" xfId="0" applyFont="1" applyFill="1" applyAlignment="1">
      <alignment vertical="top"/>
    </xf>
    <xf numFmtId="1" fontId="8" fillId="0" borderId="2" xfId="0" applyNumberFormat="1" applyFont="1" applyFill="1" applyBorder="1" applyAlignment="1">
      <alignment horizontal="left" vertical="center"/>
    </xf>
    <xf numFmtId="0" fontId="8" fillId="0" borderId="2" xfId="0" applyNumberFormat="1" applyFont="1" applyBorder="1" applyAlignment="1">
      <alignment horizontal="left" vertical="center"/>
    </xf>
    <xf numFmtId="1" fontId="8" fillId="0" borderId="2" xfId="0" applyNumberFormat="1" applyFont="1" applyBorder="1" applyAlignment="1">
      <alignment horizontal="left" vertical="center"/>
    </xf>
    <xf numFmtId="0" fontId="12" fillId="0" borderId="2" xfId="0" applyNumberFormat="1" applyFont="1" applyFill="1" applyBorder="1" applyAlignment="1">
      <alignment horizontal="left" vertical="center"/>
    </xf>
    <xf numFmtId="0" fontId="12" fillId="0" borderId="2" xfId="0" applyNumberFormat="1" applyFont="1" applyBorder="1" applyAlignment="1">
      <alignment horizontal="left" vertical="center"/>
    </xf>
    <xf numFmtId="0" fontId="8" fillId="0" borderId="2" xfId="0" applyFont="1" applyFill="1" applyBorder="1" applyAlignment="1">
      <alignment horizontal="left" vertical="center"/>
    </xf>
    <xf numFmtId="0" fontId="12" fillId="0" borderId="2" xfId="1" applyNumberFormat="1" applyFont="1" applyFill="1" applyBorder="1" applyAlignment="1">
      <alignment horizontal="left" vertical="center"/>
    </xf>
    <xf numFmtId="0" fontId="8" fillId="0" borderId="2" xfId="1" applyNumberFormat="1" applyFont="1" applyFill="1" applyBorder="1" applyAlignment="1">
      <alignment horizontal="left" vertical="center"/>
    </xf>
    <xf numFmtId="0" fontId="11" fillId="0" borderId="2" xfId="0" applyNumberFormat="1" applyFont="1" applyBorder="1" applyAlignment="1">
      <alignment horizontal="left" vertical="center"/>
    </xf>
    <xf numFmtId="0" fontId="8" fillId="0" borderId="2" xfId="0" applyFont="1" applyBorder="1" applyAlignment="1">
      <alignment horizontal="left" vertical="center"/>
    </xf>
    <xf numFmtId="0" fontId="8" fillId="3" borderId="2" xfId="0" applyNumberFormat="1" applyFont="1" applyFill="1" applyBorder="1" applyAlignment="1">
      <alignment horizontal="left" vertical="center"/>
    </xf>
    <xf numFmtId="0" fontId="21" fillId="0" borderId="0" xfId="0" applyFont="1" applyAlignment="1">
      <alignment vertical="top" wrapText="1"/>
    </xf>
    <xf numFmtId="0" fontId="5" fillId="0" borderId="0" xfId="0" applyFont="1" applyAlignment="1">
      <alignment vertical="top"/>
    </xf>
    <xf numFmtId="0" fontId="5" fillId="5" borderId="0" xfId="0" applyFont="1" applyFill="1" applyAlignment="1">
      <alignment vertical="top"/>
    </xf>
    <xf numFmtId="0" fontId="5" fillId="0" borderId="0" xfId="0" applyFont="1" applyFill="1" applyAlignment="1">
      <alignment vertical="top"/>
    </xf>
    <xf numFmtId="0" fontId="0" fillId="0" borderId="0" xfId="0" applyFont="1" applyFill="1" applyAlignment="1">
      <alignment vertical="top"/>
    </xf>
    <xf numFmtId="0" fontId="5" fillId="7" borderId="0" xfId="0" applyFont="1" applyFill="1" applyAlignment="1">
      <alignment vertical="top"/>
    </xf>
    <xf numFmtId="0" fontId="0" fillId="7" borderId="0" xfId="0" applyFont="1" applyFill="1" applyAlignment="1">
      <alignment vertical="top"/>
    </xf>
    <xf numFmtId="0" fontId="5" fillId="8" borderId="0" xfId="0" applyFont="1" applyFill="1" applyAlignment="1">
      <alignment vertical="top"/>
    </xf>
    <xf numFmtId="0" fontId="0" fillId="8" borderId="0" xfId="0" applyFont="1" applyFill="1" applyAlignment="1">
      <alignment vertical="top"/>
    </xf>
    <xf numFmtId="0" fontId="13" fillId="0" borderId="0" xfId="0" applyFont="1" applyAlignment="1">
      <alignment vertical="top" wrapText="1"/>
    </xf>
    <xf numFmtId="0" fontId="9" fillId="2" borderId="1" xfId="0" applyNumberFormat="1" applyFont="1" applyFill="1" applyBorder="1" applyAlignment="1">
      <alignment horizontal="left" vertical="center" wrapText="1"/>
    </xf>
    <xf numFmtId="0" fontId="20" fillId="0" borderId="0" xfId="0" applyFont="1" applyFill="1" applyAlignment="1">
      <alignment vertical="top"/>
    </xf>
    <xf numFmtId="0" fontId="20" fillId="0" borderId="0" xfId="0" applyFont="1" applyFill="1" applyAlignment="1">
      <alignment horizontal="left" vertical="center"/>
    </xf>
    <xf numFmtId="0" fontId="19" fillId="0" borderId="3" xfId="0" applyFont="1" applyFill="1" applyBorder="1" applyAlignment="1">
      <alignment horizontal="left" vertical="center"/>
    </xf>
    <xf numFmtId="0" fontId="5" fillId="0" borderId="3" xfId="0" applyFont="1" applyBorder="1" applyAlignment="1">
      <alignment vertical="top" wrapText="1"/>
    </xf>
    <xf numFmtId="0" fontId="27" fillId="0" borderId="2" xfId="0" applyFont="1" applyBorder="1" applyAlignment="1">
      <alignment horizontal="left" vertical="center" wrapText="1"/>
    </xf>
    <xf numFmtId="0" fontId="0" fillId="0" borderId="2" xfId="0" applyFont="1" applyBorder="1" applyAlignment="1">
      <alignment vertical="top" wrapText="1"/>
    </xf>
    <xf numFmtId="0" fontId="25" fillId="2" borderId="2" xfId="0" applyNumberFormat="1" applyFont="1" applyFill="1" applyBorder="1" applyAlignment="1">
      <alignment horizontal="left" vertical="center" wrapText="1"/>
    </xf>
    <xf numFmtId="0" fontId="27" fillId="0" borderId="2" xfId="0" applyNumberFormat="1" applyFont="1" applyBorder="1" applyAlignment="1">
      <alignment horizontal="left" vertical="center" wrapText="1"/>
    </xf>
    <xf numFmtId="0" fontId="8" fillId="7" borderId="2" xfId="0" applyFont="1" applyFill="1" applyBorder="1" applyAlignment="1">
      <alignment horizontal="left" vertical="center" wrapText="1"/>
    </xf>
    <xf numFmtId="0" fontId="25" fillId="0" borderId="2" xfId="0" applyNumberFormat="1" applyFont="1" applyBorder="1" applyAlignment="1">
      <alignment horizontal="left" vertical="center" wrapText="1"/>
    </xf>
    <xf numFmtId="1" fontId="27" fillId="0" borderId="2" xfId="0" applyNumberFormat="1" applyFont="1" applyBorder="1" applyAlignment="1">
      <alignment horizontal="left" vertical="center" wrapText="1"/>
    </xf>
    <xf numFmtId="0" fontId="31" fillId="0" borderId="2" xfId="0" applyNumberFormat="1" applyFont="1" applyBorder="1" applyAlignment="1">
      <alignment horizontal="left" vertical="center" wrapText="1"/>
    </xf>
    <xf numFmtId="0" fontId="10" fillId="0" borderId="2" xfId="0" applyFont="1" applyFill="1" applyBorder="1" applyAlignment="1">
      <alignment horizontal="left" vertical="center" wrapText="1"/>
    </xf>
    <xf numFmtId="0" fontId="16" fillId="0" borderId="2" xfId="0" applyFont="1" applyFill="1" applyBorder="1" applyAlignment="1">
      <alignment horizontal="left" vertical="center" wrapText="1"/>
    </xf>
    <xf numFmtId="0" fontId="20" fillId="5" borderId="3" xfId="0" applyFont="1" applyFill="1" applyBorder="1" applyAlignment="1">
      <alignment vertical="top" wrapText="1"/>
    </xf>
    <xf numFmtId="0" fontId="8" fillId="0" borderId="3" xfId="0" applyNumberFormat="1" applyFont="1" applyFill="1" applyBorder="1" applyAlignment="1">
      <alignment horizontal="left" vertical="center"/>
    </xf>
    <xf numFmtId="0" fontId="20" fillId="5" borderId="3" xfId="0" applyFont="1" applyFill="1" applyBorder="1" applyAlignment="1">
      <alignment horizontal="left" vertical="center"/>
    </xf>
    <xf numFmtId="0" fontId="20" fillId="0" borderId="3" xfId="0" applyFont="1" applyFill="1" applyBorder="1" applyAlignment="1">
      <alignment horizontal="left" vertical="center"/>
    </xf>
    <xf numFmtId="0" fontId="6" fillId="0" borderId="3" xfId="6" applyBorder="1" applyAlignment="1">
      <alignment horizontal="left" vertical="center"/>
    </xf>
    <xf numFmtId="0" fontId="16" fillId="6" borderId="4" xfId="0" applyNumberFormat="1" applyFont="1" applyFill="1" applyBorder="1" applyAlignment="1">
      <alignment horizontal="left" vertical="center" wrapText="1"/>
    </xf>
    <xf numFmtId="1" fontId="8" fillId="0" borderId="3" xfId="0" applyNumberFormat="1" applyFont="1" applyFill="1" applyBorder="1" applyAlignment="1">
      <alignment horizontal="left" vertical="center" wrapText="1"/>
    </xf>
    <xf numFmtId="0" fontId="16" fillId="7" borderId="2" xfId="0" applyFont="1" applyFill="1" applyBorder="1" applyAlignment="1">
      <alignment horizontal="left" vertical="center" wrapText="1"/>
    </xf>
    <xf numFmtId="0" fontId="19" fillId="0" borderId="0" xfId="0" applyFont="1" applyFill="1" applyAlignment="1">
      <alignment horizontal="left" vertical="center" wrapText="1"/>
    </xf>
    <xf numFmtId="0" fontId="19" fillId="0" borderId="0" xfId="0" applyFont="1" applyFill="1" applyAlignment="1">
      <alignment horizontal="left" vertical="top" wrapText="1"/>
    </xf>
    <xf numFmtId="0" fontId="5" fillId="0" borderId="0" xfId="0" applyFont="1" applyAlignment="1">
      <alignment vertical="top" wrapText="1"/>
    </xf>
  </cellXfs>
  <cellStyles count="23">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2" builtinId="8" hidden="1"/>
    <cellStyle name="Hyperlink" xfId="4" builtinId="8" hidden="1"/>
    <cellStyle name="Hyperlink" xfId="6" builtinId="8"/>
    <cellStyle name="Normal" xfId="0" builtinId="0"/>
    <cellStyle name="Normal 2" xfId="1"/>
  </cellStyles>
  <dxfs count="2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ill>
        <patternFill>
          <bgColor rgb="FFFF0000"/>
        </patternFill>
      </fill>
    </dxf>
    <dxf>
      <fill>
        <patternFill>
          <bgColor rgb="FFFF0000"/>
        </patternFill>
      </fill>
    </dxf>
    <dxf>
      <fill>
        <patternFill>
          <bgColor rgb="FFFF0000"/>
        </patternFill>
      </fill>
    </dxf>
    <dxf>
      <font>
        <color theme="0" tint="-0.24994659260841701"/>
      </font>
    </dxf>
    <dxf>
      <fill>
        <patternFill>
          <bgColor rgb="FFFF0000"/>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ill>
        <patternFill>
          <bgColor rgb="FFFF0000"/>
        </patternFill>
      </fill>
    </dxf>
    <dxf>
      <font>
        <color theme="0" tint="-0.24994659260841701"/>
      </font>
    </dxf>
    <dxf>
      <font>
        <color theme="0" tint="-0.24994659260841701"/>
      </font>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0000"/>
        </patternFill>
      </fill>
    </dxf>
    <dxf>
      <font>
        <color theme="0" tint="-0.24994659260841701"/>
      </font>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C3C3C3"/>
      <rgbColor rgb="FFC2D69B"/>
      <rgbColor rgb="FF95B3D7"/>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hpxmlwg.github.io/hpxml/schemadoc/master/BaseElements_xsd.html" TargetMode="External"/><Relationship Id="rId1" Type="http://schemas.openxmlformats.org/officeDocument/2006/relationships/hyperlink" Target="http://hpxmlwg.github.io/hpxml/schemadoc/master/BaseElements_xsd.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18"/>
  <sheetViews>
    <sheetView zoomScale="70" zoomScaleNormal="70" workbookViewId="0">
      <selection activeCell="B10" sqref="B10"/>
    </sheetView>
  </sheetViews>
  <sheetFormatPr defaultColWidth="8.69921875" defaultRowHeight="15" x14ac:dyDescent="0.2"/>
  <cols>
    <col min="1" max="1" width="8.69921875" style="29"/>
    <col min="2" max="2" width="113.59765625" style="29" customWidth="1"/>
    <col min="3" max="16384" width="8.69921875" style="29"/>
  </cols>
  <sheetData>
    <row r="1" spans="1:2" ht="20.25" x14ac:dyDescent="0.2">
      <c r="A1" s="51" t="s">
        <v>1222</v>
      </c>
    </row>
    <row r="3" spans="1:2" x14ac:dyDescent="0.2">
      <c r="A3" s="52" t="s">
        <v>707</v>
      </c>
    </row>
    <row r="4" spans="1:2" x14ac:dyDescent="0.2">
      <c r="B4" s="76" t="s">
        <v>1216</v>
      </c>
    </row>
    <row r="5" spans="1:2" x14ac:dyDescent="0.2">
      <c r="B5" s="31"/>
    </row>
    <row r="6" spans="1:2" x14ac:dyDescent="0.2">
      <c r="B6" s="30" t="s">
        <v>1219</v>
      </c>
    </row>
    <row r="7" spans="1:2" x14ac:dyDescent="0.2">
      <c r="B7" s="76" t="s">
        <v>1220</v>
      </c>
    </row>
    <row r="8" spans="1:2" ht="77.25" customHeight="1" x14ac:dyDescent="0.2">
      <c r="B8" s="110" t="s">
        <v>1221</v>
      </c>
    </row>
    <row r="9" spans="1:2" ht="37.5" customHeight="1" x14ac:dyDescent="0.2">
      <c r="B9" s="110" t="s">
        <v>1223</v>
      </c>
    </row>
    <row r="10" spans="1:2" ht="42" customHeight="1" x14ac:dyDescent="0.2">
      <c r="B10" s="110" t="s">
        <v>1224</v>
      </c>
    </row>
    <row r="11" spans="1:2" ht="50.25" customHeight="1" x14ac:dyDescent="0.2">
      <c r="B11" s="110" t="s">
        <v>1225</v>
      </c>
    </row>
    <row r="12" spans="1:2" ht="50.25" customHeight="1" x14ac:dyDescent="0.2">
      <c r="B12" s="110"/>
    </row>
    <row r="13" spans="1:2" ht="20.25" customHeight="1" x14ac:dyDescent="0.2">
      <c r="B13" s="84" t="s">
        <v>1217</v>
      </c>
    </row>
    <row r="14" spans="1:2" ht="66" customHeight="1" x14ac:dyDescent="0.2">
      <c r="B14" s="110" t="s">
        <v>1218</v>
      </c>
    </row>
    <row r="15" spans="1:2" ht="34.5" customHeight="1" x14ac:dyDescent="0.2">
      <c r="B15" s="110" t="s">
        <v>1226</v>
      </c>
    </row>
    <row r="16" spans="1:2" ht="30" x14ac:dyDescent="0.2">
      <c r="B16" s="110" t="s">
        <v>1227</v>
      </c>
    </row>
    <row r="17" spans="2:2" ht="36.75" customHeight="1" x14ac:dyDescent="0.2">
      <c r="B17" s="76" t="s">
        <v>1228</v>
      </c>
    </row>
    <row r="18" spans="2:2" ht="30" customHeight="1" x14ac:dyDescent="0.2">
      <c r="B18" s="110" t="s">
        <v>1229</v>
      </c>
    </row>
  </sheetData>
  <pageMargins left="0.7" right="0.7" top="0.75" bottom="0.75" header="0.3" footer="0.3"/>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626"/>
  <sheetViews>
    <sheetView tabSelected="1" topLeftCell="K1" zoomScale="70" zoomScaleNormal="70" workbookViewId="0">
      <selection activeCell="P1" sqref="P1:P1048576"/>
    </sheetView>
  </sheetViews>
  <sheetFormatPr defaultColWidth="19.19921875" defaultRowHeight="26.25" customHeight="1" outlineLevelRow="1" outlineLevelCol="1" x14ac:dyDescent="0.2"/>
  <cols>
    <col min="1" max="4" width="20" style="16" customWidth="1"/>
    <col min="5" max="5" width="17.19921875" style="16" customWidth="1"/>
    <col min="6" max="6" width="20" style="16" hidden="1" customWidth="1"/>
    <col min="7" max="7" width="41.59765625" style="16" customWidth="1"/>
    <col min="8" max="8" width="17.19921875" style="16" hidden="1" customWidth="1" outlineLevel="1"/>
    <col min="9" max="9" width="20.8984375" style="16" bestFit="1" customWidth="1" collapsed="1"/>
    <col min="10" max="12" width="18.19921875" style="35" customWidth="1"/>
    <col min="13" max="13" width="16.59765625" style="16" bestFit="1" customWidth="1"/>
    <col min="14" max="14" width="17.19921875" style="16" customWidth="1"/>
    <col min="15" max="15" width="40.69921875" style="16" customWidth="1"/>
    <col min="16" max="16" width="19.19921875" style="16" hidden="1" customWidth="1"/>
    <col min="17" max="17" width="35.09765625" style="16" hidden="1" customWidth="1"/>
    <col min="18" max="18" width="35.09765625" style="16" customWidth="1"/>
    <col min="19" max="16384" width="19.19921875" style="18"/>
  </cols>
  <sheetData>
    <row r="1" spans="1:18" ht="26.25" customHeight="1" outlineLevel="1" x14ac:dyDescent="0.2">
      <c r="A1" s="19"/>
      <c r="B1" s="19"/>
      <c r="C1" s="19"/>
      <c r="D1" s="19"/>
      <c r="E1" s="19"/>
      <c r="F1" s="19"/>
      <c r="G1" s="19"/>
      <c r="H1" s="19"/>
      <c r="I1" s="19"/>
      <c r="J1" s="36">
        <v>6</v>
      </c>
      <c r="K1" s="36">
        <v>8</v>
      </c>
      <c r="L1" s="36">
        <v>10</v>
      </c>
      <c r="M1" s="36">
        <v>12</v>
      </c>
      <c r="N1" s="19"/>
      <c r="O1" s="19"/>
      <c r="P1" s="19"/>
      <c r="Q1" s="19"/>
      <c r="R1" s="19"/>
    </row>
    <row r="2" spans="1:18" ht="26.25" customHeight="1" x14ac:dyDescent="0.2">
      <c r="A2" s="51" t="str">
        <f>'Read Me'!$A$1</f>
        <v>HPXML Data Selection Tool</v>
      </c>
      <c r="B2" s="19"/>
      <c r="D2" s="57"/>
      <c r="F2" s="57"/>
      <c r="I2" s="18"/>
      <c r="J2" s="18"/>
      <c r="K2" s="18"/>
      <c r="L2" s="16"/>
    </row>
    <row r="3" spans="1:18" ht="26.25" customHeight="1" x14ac:dyDescent="0.2">
      <c r="A3" s="37" t="s">
        <v>699</v>
      </c>
      <c r="B3" s="19"/>
      <c r="C3" s="19"/>
      <c r="I3" s="35"/>
      <c r="L3" s="16"/>
    </row>
    <row r="4" spans="1:18" ht="26.25" customHeight="1" x14ac:dyDescent="0.2">
      <c r="A4" s="13" t="s">
        <v>696</v>
      </c>
      <c r="B4" s="13" t="s">
        <v>697</v>
      </c>
      <c r="C4" s="13" t="s">
        <v>698</v>
      </c>
      <c r="D4" s="13" t="s">
        <v>925</v>
      </c>
      <c r="G4" s="18"/>
      <c r="H4" s="18"/>
      <c r="I4" s="18"/>
      <c r="J4" s="18"/>
      <c r="K4" s="18"/>
      <c r="L4" s="16"/>
    </row>
    <row r="5" spans="1:18" ht="26.25" customHeight="1" x14ac:dyDescent="0.2">
      <c r="A5" s="38" t="s">
        <v>704</v>
      </c>
      <c r="B5" s="38" t="s">
        <v>704</v>
      </c>
      <c r="C5" s="38" t="s">
        <v>704</v>
      </c>
      <c r="D5" s="38" t="s">
        <v>704</v>
      </c>
      <c r="L5" s="16"/>
    </row>
    <row r="6" spans="1:18" ht="26.25" customHeight="1" x14ac:dyDescent="0.2">
      <c r="A6" s="19"/>
      <c r="B6" s="19"/>
      <c r="C6" s="19"/>
      <c r="D6" s="58"/>
      <c r="J6" s="16"/>
      <c r="K6" s="58"/>
      <c r="L6" s="58"/>
      <c r="Q6" s="18"/>
      <c r="R6" s="18"/>
    </row>
    <row r="7" spans="1:18" s="98" customFormat="1" ht="26.25" customHeight="1" x14ac:dyDescent="0.2">
      <c r="A7" s="13" t="s">
        <v>464</v>
      </c>
      <c r="B7" s="13" t="s">
        <v>509</v>
      </c>
      <c r="C7" s="13" t="s">
        <v>512</v>
      </c>
      <c r="D7" s="13" t="s">
        <v>1201</v>
      </c>
      <c r="E7" s="13" t="s">
        <v>518</v>
      </c>
      <c r="F7" s="13" t="s">
        <v>693</v>
      </c>
      <c r="G7" s="13" t="s">
        <v>1</v>
      </c>
      <c r="H7" s="13" t="s">
        <v>1164</v>
      </c>
      <c r="I7" s="13" t="s">
        <v>1214</v>
      </c>
      <c r="J7" s="13" t="s">
        <v>686</v>
      </c>
      <c r="K7" s="13" t="s">
        <v>1215</v>
      </c>
      <c r="L7" s="13" t="s">
        <v>114</v>
      </c>
      <c r="M7" s="13" t="s">
        <v>3</v>
      </c>
      <c r="N7" s="13" t="s">
        <v>4</v>
      </c>
      <c r="O7" s="13" t="s">
        <v>5</v>
      </c>
      <c r="P7" s="13" t="s">
        <v>1213</v>
      </c>
    </row>
    <row r="8" spans="1:18" s="99" customFormat="1" ht="39.6" customHeight="1" x14ac:dyDescent="0.2">
      <c r="A8" s="39" t="s">
        <v>701</v>
      </c>
      <c r="B8" s="39" t="s">
        <v>708</v>
      </c>
      <c r="C8" s="39" t="s">
        <v>709</v>
      </c>
      <c r="D8" s="39" t="s">
        <v>1202</v>
      </c>
      <c r="E8" s="39" t="s">
        <v>731</v>
      </c>
      <c r="F8" s="39" t="s">
        <v>768</v>
      </c>
      <c r="G8" s="39" t="s">
        <v>795</v>
      </c>
      <c r="H8" s="39" t="str">
        <f>'Requirements Updated'!$F$3</f>
        <v>Data Source: Anything "Required" + "Dependent &amp; Required" from version 1</v>
      </c>
      <c r="I8" s="39" t="str">
        <f>'Requirements Updated'!$H$3</f>
        <v>Data Source: http://hescore-hpxml.readthedocs.org/en/latest/index.html</v>
      </c>
      <c r="J8" s="39" t="str">
        <f>'Requirements Updated'!$J$3</f>
        <v>Data Source: http://www.bpi.org/ - BPI-2101-S-2013 - Data Sheet Data Elements</v>
      </c>
      <c r="K8" s="39" t="str">
        <f>'Requirements Updated'!$L$3</f>
        <v>Project Completion</v>
      </c>
      <c r="L8" s="39"/>
      <c r="M8" s="39"/>
      <c r="N8" s="39"/>
      <c r="O8" s="39"/>
      <c r="P8" s="39" t="s">
        <v>706</v>
      </c>
      <c r="Q8" s="107" t="s">
        <v>1212</v>
      </c>
    </row>
    <row r="9" spans="1:18" ht="26.25" customHeight="1" x14ac:dyDescent="0.2">
      <c r="A9" s="56" t="s">
        <v>18</v>
      </c>
      <c r="B9" s="56" t="s">
        <v>19</v>
      </c>
      <c r="C9" s="56" t="s">
        <v>503</v>
      </c>
      <c r="D9" s="17" t="str">
        <f>IFERROR(VLOOKUP($M9, Tables!$F$3:$G$9, 2, FALSE), "NEEDS QUALIFIER")</f>
        <v>Pre</v>
      </c>
      <c r="E9" s="56" t="s">
        <v>1109</v>
      </c>
      <c r="F9" s="16" t="str">
        <f>IF(OR($H9="X", $I9="X", $J9="X", $K9="X"), "Required", "Optional")</f>
        <v>Optional</v>
      </c>
      <c r="G9" s="16" t="str">
        <f>F9</f>
        <v>Optional</v>
      </c>
      <c r="H9" s="35" t="str">
        <f>IF(OR($A$5=H$7,$B$5=H$7,$C$5=H$7, $D$5=H$7),IF(VLOOKUP($P9, 'Requirements Updated'!$A$4:$P$621,J$1,FALSE)=0, "",VLOOKUP($P9, 'Requirements Updated'!$A$4:$P$621,J$1,FALSE)), "")</f>
        <v/>
      </c>
      <c r="I9" s="35" t="str">
        <f>IF(OR($A$5=I$7,$B$5=I$7,$C$5=I$7, $D$5=I$7),IF(VLOOKUP($P9, 'Requirements Updated'!$A$4:$P$621,K$1,FALSE)=0, "",VLOOKUP($P9, 'Requirements Updated'!$A$4:$P$621,K$1,FALSE)), "")</f>
        <v/>
      </c>
      <c r="J9" s="35" t="str">
        <f>IF(OR($A$5=J$7,$B$5=J$7,$C$5=J$7, $D$5=J$7),IF(VLOOKUP($P9, 'Requirements Updated'!$A$4:$P$621,L$1,FALSE)=0, "",VLOOKUP($P9, 'Requirements Updated'!$A$4:$P$621,L$1,FALSE)), "")</f>
        <v/>
      </c>
      <c r="K9" s="35" t="str">
        <f>IF(OR($A$5=K$7,$B$5=K$7,$C$5=K$7, $D$5=K$7),IF(VLOOKUP($P9, 'Requirements Updated'!$A$4:$P$621,M$1,FALSE)=0, "",VLOOKUP($P9, 'Requirements Updated'!$A$4:$P$621,M$1,FALSE)), "")</f>
        <v/>
      </c>
      <c r="L9" s="17"/>
      <c r="M9" s="16" t="s">
        <v>21</v>
      </c>
      <c r="N9" s="17"/>
      <c r="O9" s="16" t="s">
        <v>22</v>
      </c>
      <c r="P9" s="16" t="str">
        <f t="shared" ref="P9:P72" si="0">IF(LEN(A9&amp;B9&amp;C9&amp;D9&amp;O9)&gt;255, LEFT(A9&amp;B9&amp;C9&amp;D9&amp;O9, 255), A9&amp;B9&amp;C9&amp;D9&amp;O9)</f>
        <v>Air infiltration (test-in)Building air leakageNumberPreBuilding/BuildingDetails/Enclosure/AirInfiltration/AirInfiltrationMeasurement/BuildingAirLeakage/AirLeakage</v>
      </c>
      <c r="Q9" s="94"/>
      <c r="R9" s="18"/>
    </row>
    <row r="10" spans="1:18" ht="26.25" customHeight="1" x14ac:dyDescent="0.2">
      <c r="A10" s="56" t="s">
        <v>18</v>
      </c>
      <c r="B10" s="56" t="s">
        <v>23</v>
      </c>
      <c r="C10" s="56" t="s">
        <v>504</v>
      </c>
      <c r="D10" s="17" t="str">
        <f>IFERROR(VLOOKUP($M10, Tables!$F$3:$G$9, 2, FALSE), "NEEDS QUALIFIER")</f>
        <v>Pre</v>
      </c>
      <c r="E10" s="56" t="s">
        <v>769</v>
      </c>
      <c r="F10" s="16" t="str">
        <f t="shared" ref="F10:F85" si="1">IF(OR($H10="X", $I10="X", $J10="X", $K10="X"), "Required", "Optional")</f>
        <v>Optional</v>
      </c>
      <c r="G10" s="16" t="str">
        <f t="shared" ref="G10:G73" si="2">F10</f>
        <v>Optional</v>
      </c>
      <c r="H10" s="35" t="str">
        <f>IF(OR($A$5=H$7,$B$5=H$7,$C$5=H$7, $D$5=H$7),IF(VLOOKUP($P10, 'Requirements Updated'!$A$4:$P$621,J$1,FALSE)=0, "",VLOOKUP($P10, 'Requirements Updated'!$A$4:$P$621,J$1,FALSE)), "")</f>
        <v/>
      </c>
      <c r="I10" s="35" t="str">
        <f>IF(OR($A$5=I$7,$B$5=I$7,$C$5=I$7, $D$5=I$7),IF(VLOOKUP($P10, 'Requirements Updated'!$A$4:$P$621,K$1,FALSE)=0, "",VLOOKUP($P10, 'Requirements Updated'!$A$4:$P$621,K$1,FALSE)), "")</f>
        <v/>
      </c>
      <c r="J10" s="35" t="str">
        <f>IF(OR($A$5=J$7,$B$5=J$7,$C$5=J$7, $D$5=J$7),IF(VLOOKUP($P10, 'Requirements Updated'!$A$4:$P$621,L$1,FALSE)=0, "",VLOOKUP($P10, 'Requirements Updated'!$A$4:$P$621,L$1,FALSE)), "")</f>
        <v/>
      </c>
      <c r="K10" s="35" t="str">
        <f>IF(OR($A$5=K$7,$B$5=K$7,$C$5=K$7, $D$5=K$7),IF(VLOOKUP($P10, 'Requirements Updated'!$A$4:$P$621,M$1,FALSE)=0, "",VLOOKUP($P10, 'Requirements Updated'!$A$4:$P$621,M$1,FALSE)), "")</f>
        <v/>
      </c>
      <c r="L10" s="17"/>
      <c r="M10" s="16" t="s">
        <v>21</v>
      </c>
      <c r="N10" s="17"/>
      <c r="O10" s="16" t="s">
        <v>24</v>
      </c>
      <c r="P10" s="16" t="str">
        <f t="shared" si="0"/>
        <v>Air infiltration (test-in)Building air leakage unitEnumerationPreBuilding/BuildingDetails/Enclosure/AirInfiltration/AirInfiltrationMeasurement/BuildingAirLeakage/UnitofMeasure</v>
      </c>
      <c r="Q10" s="94"/>
      <c r="R10" s="18"/>
    </row>
    <row r="11" spans="1:18" ht="26.25" customHeight="1" x14ac:dyDescent="0.2">
      <c r="A11" s="56" t="s">
        <v>18</v>
      </c>
      <c r="B11" s="56" t="s">
        <v>25</v>
      </c>
      <c r="C11" s="56" t="s">
        <v>503</v>
      </c>
      <c r="D11" s="17" t="str">
        <f>IFERROR(VLOOKUP($M11, Tables!$F$3:$G$9, 2, FALSE), "NEEDS QUALIFIER")</f>
        <v>Pre</v>
      </c>
      <c r="E11" s="56" t="s">
        <v>1110</v>
      </c>
      <c r="F11" s="16" t="str">
        <f t="shared" si="1"/>
        <v>Optional</v>
      </c>
      <c r="G11" s="16" t="str">
        <f t="shared" si="2"/>
        <v>Optional</v>
      </c>
      <c r="H11" s="35" t="str">
        <f>IF(OR($A$5=H$7,$B$5=H$7,$C$5=H$7, $D$5=H$7),IF(VLOOKUP($P11, 'Requirements Updated'!$A$4:$P$621,J$1,FALSE)=0, "",VLOOKUP($P11, 'Requirements Updated'!$A$4:$P$621,J$1,FALSE)), "")</f>
        <v/>
      </c>
      <c r="I11" s="35" t="str">
        <f>IF(OR($A$5=I$7,$B$5=I$7,$C$5=I$7, $D$5=I$7),IF(VLOOKUP($P11, 'Requirements Updated'!$A$4:$P$621,K$1,FALSE)=0, "",VLOOKUP($P11, 'Requirements Updated'!$A$4:$P$621,K$1,FALSE)), "")</f>
        <v/>
      </c>
      <c r="J11" s="35" t="str">
        <f>IF(OR($A$5=J$7,$B$5=J$7,$C$5=J$7, $D$5=J$7),IF(VLOOKUP($P11, 'Requirements Updated'!$A$4:$P$621,L$1,FALSE)=0, "",VLOOKUP($P11, 'Requirements Updated'!$A$4:$P$621,L$1,FALSE)), "")</f>
        <v/>
      </c>
      <c r="K11" s="35" t="str">
        <f>IF(OR($A$5=K$7,$B$5=K$7,$C$5=K$7, $D$5=K$7),IF(VLOOKUP($P11, 'Requirements Updated'!$A$4:$P$621,M$1,FALSE)=0, "",VLOOKUP($P11, 'Requirements Updated'!$A$4:$P$621,M$1,FALSE)), "")</f>
        <v/>
      </c>
      <c r="L11" s="17"/>
      <c r="M11" s="16" t="s">
        <v>21</v>
      </c>
      <c r="N11" s="17"/>
      <c r="O11" s="16" t="s">
        <v>26</v>
      </c>
      <c r="P11" s="16" t="str">
        <f t="shared" si="0"/>
        <v>Air infiltration (test-in)House pressureNumberPreBuilding/BuildingDetails/Enclosure/AirInfiltration/AirInfiltrationMeasurement/HousePressure</v>
      </c>
      <c r="Q11" s="94"/>
      <c r="R11" s="18"/>
    </row>
    <row r="12" spans="1:18" ht="26.25" customHeight="1" x14ac:dyDescent="0.2">
      <c r="A12" s="56" t="s">
        <v>27</v>
      </c>
      <c r="B12" s="56" t="s">
        <v>19</v>
      </c>
      <c r="C12" s="56" t="s">
        <v>503</v>
      </c>
      <c r="D12" s="17" t="str">
        <f>IFERROR(VLOOKUP($M12, Tables!$F$3:$G$9, 2, FALSE), "NEEDS QUALIFIER")</f>
        <v>Proposed</v>
      </c>
      <c r="E12" s="56" t="s">
        <v>1109</v>
      </c>
      <c r="F12" s="16" t="str">
        <f>IF(OR($H12="X", $I12="X", $J12="X", $K12="X"), "Required", "Optional")</f>
        <v>Optional</v>
      </c>
      <c r="G12" s="16" t="str">
        <f t="shared" si="2"/>
        <v>Optional</v>
      </c>
      <c r="H12" s="35" t="str">
        <f>IF(OR($A$5=H$7,$B$5=H$7,$C$5=H$7, $D$5=H$7),IF(VLOOKUP($P12, 'Requirements Updated'!$A$4:$P$621,J$1,FALSE)=0, "",VLOOKUP($P12, 'Requirements Updated'!$A$4:$P$621,J$1,FALSE)), "")</f>
        <v/>
      </c>
      <c r="I12" s="35" t="str">
        <f>IF(OR($A$5=I$7,$B$5=I$7,$C$5=I$7, $D$5=I$7),IF(VLOOKUP($P12, 'Requirements Updated'!$A$4:$P$621,K$1,FALSE)=0, "",VLOOKUP($P12, 'Requirements Updated'!$A$4:$P$621,K$1,FALSE)), "")</f>
        <v/>
      </c>
      <c r="J12" s="35" t="str">
        <f>IF(OR($A$5=J$7,$B$5=J$7,$C$5=J$7, $D$5=J$7),IF(VLOOKUP($P12, 'Requirements Updated'!$A$4:$P$621,L$1,FALSE)=0, "",VLOOKUP($P12, 'Requirements Updated'!$A$4:$P$621,L$1,FALSE)), "")</f>
        <v/>
      </c>
      <c r="K12" s="35" t="str">
        <f>IF(OR($A$5=K$7,$B$5=K$7,$C$5=K$7, $D$5=K$7),IF(VLOOKUP($P12, 'Requirements Updated'!$A$4:$P$621,M$1,FALSE)=0, "",VLOOKUP($P12, 'Requirements Updated'!$A$4:$P$621,M$1,FALSE)), "")</f>
        <v/>
      </c>
      <c r="L12" s="17"/>
      <c r="M12" s="16" t="s">
        <v>28</v>
      </c>
      <c r="N12" s="17"/>
      <c r="O12" s="16" t="s">
        <v>22</v>
      </c>
      <c r="P12" s="16" t="str">
        <f t="shared" si="0"/>
        <v>Air infiltration (test-out)Building air leakageNumberProposedBuilding/BuildingDetails/Enclosure/AirInfiltration/AirInfiltrationMeasurement/BuildingAirLeakage/AirLeakage</v>
      </c>
      <c r="Q12" s="94"/>
      <c r="R12" s="18"/>
    </row>
    <row r="13" spans="1:18" ht="26.1" customHeight="1" x14ac:dyDescent="0.2">
      <c r="A13" s="56" t="s">
        <v>27</v>
      </c>
      <c r="B13" s="56" t="s">
        <v>23</v>
      </c>
      <c r="C13" s="56" t="s">
        <v>504</v>
      </c>
      <c r="D13" s="17" t="str">
        <f>IFERROR(VLOOKUP($M13, Tables!$F$3:$G$9, 2, FALSE), "NEEDS QUALIFIER")</f>
        <v>Proposed</v>
      </c>
      <c r="E13" s="56" t="s">
        <v>769</v>
      </c>
      <c r="F13" s="16" t="str">
        <f t="shared" si="1"/>
        <v>Optional</v>
      </c>
      <c r="G13" s="16" t="str">
        <f t="shared" si="2"/>
        <v>Optional</v>
      </c>
      <c r="H13" s="35" t="str">
        <f>IF(OR($A$5=H$7,$B$5=H$7,$C$5=H$7, $D$5=H$7),IF(VLOOKUP($P13, 'Requirements Updated'!$A$4:$P$621,J$1,FALSE)=0, "",VLOOKUP($P13, 'Requirements Updated'!$A$4:$P$621,J$1,FALSE)), "")</f>
        <v/>
      </c>
      <c r="I13" s="35" t="str">
        <f>IF(OR($A$5=I$7,$B$5=I$7,$C$5=I$7, $D$5=I$7),IF(VLOOKUP($P13, 'Requirements Updated'!$A$4:$P$621,K$1,FALSE)=0, "",VLOOKUP($P13, 'Requirements Updated'!$A$4:$P$621,K$1,FALSE)), "")</f>
        <v/>
      </c>
      <c r="J13" s="35" t="str">
        <f>IF(OR($A$5=J$7,$B$5=J$7,$C$5=J$7, $D$5=J$7),IF(VLOOKUP($P13, 'Requirements Updated'!$A$4:$P$621,L$1,FALSE)=0, "",VLOOKUP($P13, 'Requirements Updated'!$A$4:$P$621,L$1,FALSE)), "")</f>
        <v/>
      </c>
      <c r="K13" s="35" t="str">
        <f>IF(OR($A$5=K$7,$B$5=K$7,$C$5=K$7, $D$5=K$7),IF(VLOOKUP($P13, 'Requirements Updated'!$A$4:$P$621,M$1,FALSE)=0, "",VLOOKUP($P13, 'Requirements Updated'!$A$4:$P$621,M$1,FALSE)), "")</f>
        <v/>
      </c>
      <c r="L13" s="17"/>
      <c r="M13" s="16" t="s">
        <v>28</v>
      </c>
      <c r="N13" s="17"/>
      <c r="O13" s="16" t="s">
        <v>24</v>
      </c>
      <c r="P13" s="16" t="str">
        <f t="shared" si="0"/>
        <v>Air infiltration (test-out)Building air leakage unitEnumerationProposedBuilding/BuildingDetails/Enclosure/AirInfiltration/AirInfiltrationMeasurement/BuildingAirLeakage/UnitofMeasure</v>
      </c>
      <c r="Q13" s="94"/>
      <c r="R13" s="18"/>
    </row>
    <row r="14" spans="1:18" ht="26.25" customHeight="1" x14ac:dyDescent="0.2">
      <c r="A14" s="56" t="s">
        <v>27</v>
      </c>
      <c r="B14" s="56" t="s">
        <v>25</v>
      </c>
      <c r="C14" s="56" t="s">
        <v>503</v>
      </c>
      <c r="D14" s="17" t="str">
        <f>IFERROR(VLOOKUP($M14, Tables!$F$3:$G$9, 2, FALSE), "NEEDS QUALIFIER")</f>
        <v>Proposed</v>
      </c>
      <c r="E14" s="56" t="s">
        <v>1110</v>
      </c>
      <c r="F14" s="16" t="str">
        <f t="shared" si="1"/>
        <v>Optional</v>
      </c>
      <c r="G14" s="16" t="str">
        <f t="shared" si="2"/>
        <v>Optional</v>
      </c>
      <c r="H14" s="35" t="str">
        <f>IF(OR($A$5=H$7,$B$5=H$7,$C$5=H$7, $D$5=H$7),IF(VLOOKUP($P14, 'Requirements Updated'!$A$4:$P$621,J$1,FALSE)=0, "",VLOOKUP($P14, 'Requirements Updated'!$A$4:$P$621,J$1,FALSE)), "")</f>
        <v/>
      </c>
      <c r="I14" s="35" t="str">
        <f>IF(OR($A$5=I$7,$B$5=I$7,$C$5=I$7, $D$5=I$7),IF(VLOOKUP($P14, 'Requirements Updated'!$A$4:$P$621,K$1,FALSE)=0, "",VLOOKUP($P14, 'Requirements Updated'!$A$4:$P$621,K$1,FALSE)), "")</f>
        <v/>
      </c>
      <c r="J14" s="35" t="str">
        <f>IF(OR($A$5=J$7,$B$5=J$7,$C$5=J$7, $D$5=J$7),IF(VLOOKUP($P14, 'Requirements Updated'!$A$4:$P$621,L$1,FALSE)=0, "",VLOOKUP($P14, 'Requirements Updated'!$A$4:$P$621,L$1,FALSE)), "")</f>
        <v/>
      </c>
      <c r="K14" s="35" t="str">
        <f>IF(OR($A$5=K$7,$B$5=K$7,$C$5=K$7, $D$5=K$7),IF(VLOOKUP($P14, 'Requirements Updated'!$A$4:$P$621,M$1,FALSE)=0, "",VLOOKUP($P14, 'Requirements Updated'!$A$4:$P$621,M$1,FALSE)), "")</f>
        <v/>
      </c>
      <c r="L14" s="17"/>
      <c r="M14" s="16" t="s">
        <v>28</v>
      </c>
      <c r="N14" s="17"/>
      <c r="O14" s="16" t="s">
        <v>26</v>
      </c>
      <c r="P14" s="16" t="str">
        <f t="shared" si="0"/>
        <v>Air infiltration (test-out)House pressureNumberProposedBuilding/BuildingDetails/Enclosure/AirInfiltration/AirInfiltrationMeasurement/HousePressure</v>
      </c>
      <c r="Q14" s="94"/>
      <c r="R14" s="18"/>
    </row>
    <row r="15" spans="1:18" ht="26.25" customHeight="1" x14ac:dyDescent="0.2">
      <c r="A15" s="56" t="s">
        <v>27</v>
      </c>
      <c r="B15" s="56" t="s">
        <v>19</v>
      </c>
      <c r="C15" s="56" t="s">
        <v>503</v>
      </c>
      <c r="D15" s="17" t="str">
        <f>IFERROR(VLOOKUP($M15, Tables!$F$3:$G$9, 2, FALSE), "NEEDS QUALIFIER")</f>
        <v>Post</v>
      </c>
      <c r="E15" s="56" t="s">
        <v>1109</v>
      </c>
      <c r="F15" s="16" t="str">
        <f t="shared" si="1"/>
        <v>Optional</v>
      </c>
      <c r="G15" s="16" t="str">
        <f t="shared" si="2"/>
        <v>Optional</v>
      </c>
      <c r="H15" s="35" t="str">
        <f>IF(OR($A$5=H$7,$B$5=H$7,$C$5=H$7, $D$5=H$7),IF(VLOOKUP($P15, 'Requirements Updated'!$A$4:$P$621,J$1,FALSE)=0, "",VLOOKUP($P15, 'Requirements Updated'!$A$4:$P$621,J$1,FALSE)), "")</f>
        <v/>
      </c>
      <c r="I15" s="35" t="str">
        <f>IF(OR($A$5=I$7,$B$5=I$7,$C$5=I$7, $D$5=I$7),IF(VLOOKUP($P15, 'Requirements Updated'!$A$4:$P$621,K$1,FALSE)=0, "",VLOOKUP($P15, 'Requirements Updated'!$A$4:$P$621,K$1,FALSE)), "")</f>
        <v/>
      </c>
      <c r="J15" s="35" t="str">
        <f>IF(OR($A$5=J$7,$B$5=J$7,$C$5=J$7, $D$5=J$7),IF(VLOOKUP($P15, 'Requirements Updated'!$A$4:$P$621,L$1,FALSE)=0, "",VLOOKUP($P15, 'Requirements Updated'!$A$4:$P$621,L$1,FALSE)), "")</f>
        <v/>
      </c>
      <c r="K15" s="35" t="str">
        <f>IF(OR($A$5=K$7,$B$5=K$7,$C$5=K$7, $D$5=K$7),IF(VLOOKUP($P15, 'Requirements Updated'!$A$4:$P$621,M$1,FALSE)=0, "",VLOOKUP($P15, 'Requirements Updated'!$A$4:$P$621,M$1,FALSE)), "")</f>
        <v/>
      </c>
      <c r="L15" s="17"/>
      <c r="M15" s="16" t="s">
        <v>296</v>
      </c>
      <c r="N15" s="17"/>
      <c r="O15" s="16" t="s">
        <v>22</v>
      </c>
      <c r="P15" s="16" t="str">
        <f t="shared" si="0"/>
        <v>Air infiltration (test-out)Building air leakageNumberPostBuilding/BuildingDetails/Enclosure/AirInfiltration/AirInfiltrationMeasurement/BuildingAirLeakage/AirLeakage</v>
      </c>
      <c r="Q15" s="94"/>
      <c r="R15" s="18"/>
    </row>
    <row r="16" spans="1:18" ht="26.1" customHeight="1" x14ac:dyDescent="0.2">
      <c r="A16" s="56" t="s">
        <v>27</v>
      </c>
      <c r="B16" s="56" t="s">
        <v>23</v>
      </c>
      <c r="C16" s="56" t="s">
        <v>504</v>
      </c>
      <c r="D16" s="17" t="str">
        <f>IFERROR(VLOOKUP($M16, Tables!$F$3:$G$9, 2, FALSE), "NEEDS QUALIFIER")</f>
        <v>Post</v>
      </c>
      <c r="E16" s="56" t="s">
        <v>769</v>
      </c>
      <c r="F16" s="16" t="str">
        <f t="shared" si="1"/>
        <v>Optional</v>
      </c>
      <c r="G16" s="16" t="str">
        <f t="shared" si="2"/>
        <v>Optional</v>
      </c>
      <c r="H16" s="35" t="str">
        <f>IF(OR($A$5=H$7,$B$5=H$7,$C$5=H$7, $D$5=H$7),IF(VLOOKUP($P16, 'Requirements Updated'!$A$4:$P$621,J$1,FALSE)=0, "",VLOOKUP($P16, 'Requirements Updated'!$A$4:$P$621,J$1,FALSE)), "")</f>
        <v/>
      </c>
      <c r="I16" s="35" t="str">
        <f>IF(OR($A$5=I$7,$B$5=I$7,$C$5=I$7, $D$5=I$7),IF(VLOOKUP($P16, 'Requirements Updated'!$A$4:$P$621,K$1,FALSE)=0, "",VLOOKUP($P16, 'Requirements Updated'!$A$4:$P$621,K$1,FALSE)), "")</f>
        <v/>
      </c>
      <c r="J16" s="35" t="str">
        <f>IF(OR($A$5=J$7,$B$5=J$7,$C$5=J$7, $D$5=J$7),IF(VLOOKUP($P16, 'Requirements Updated'!$A$4:$P$621,L$1,FALSE)=0, "",VLOOKUP($P16, 'Requirements Updated'!$A$4:$P$621,L$1,FALSE)), "")</f>
        <v/>
      </c>
      <c r="K16" s="35" t="str">
        <f>IF(OR($A$5=K$7,$B$5=K$7,$C$5=K$7, $D$5=K$7),IF(VLOOKUP($P16, 'Requirements Updated'!$A$4:$P$621,M$1,FALSE)=0, "",VLOOKUP($P16, 'Requirements Updated'!$A$4:$P$621,M$1,FALSE)), "")</f>
        <v/>
      </c>
      <c r="L16" s="17"/>
      <c r="M16" s="16" t="s">
        <v>296</v>
      </c>
      <c r="N16" s="17"/>
      <c r="O16" s="16" t="s">
        <v>24</v>
      </c>
      <c r="P16" s="16" t="str">
        <f t="shared" si="0"/>
        <v>Air infiltration (test-out)Building air leakage unitEnumerationPostBuilding/BuildingDetails/Enclosure/AirInfiltration/AirInfiltrationMeasurement/BuildingAirLeakage/UnitofMeasure</v>
      </c>
      <c r="Q16" s="94"/>
      <c r="R16" s="18"/>
    </row>
    <row r="17" spans="1:18" ht="26.25" customHeight="1" x14ac:dyDescent="0.2">
      <c r="A17" s="56" t="s">
        <v>27</v>
      </c>
      <c r="B17" s="56" t="s">
        <v>25</v>
      </c>
      <c r="C17" s="56" t="s">
        <v>503</v>
      </c>
      <c r="D17" s="17" t="str">
        <f>IFERROR(VLOOKUP($M17, Tables!$F$3:$G$9, 2, FALSE), "NEEDS QUALIFIER")</f>
        <v>Post</v>
      </c>
      <c r="E17" s="56" t="s">
        <v>1110</v>
      </c>
      <c r="F17" s="16" t="str">
        <f t="shared" si="1"/>
        <v>Optional</v>
      </c>
      <c r="G17" s="16" t="str">
        <f t="shared" si="2"/>
        <v>Optional</v>
      </c>
      <c r="H17" s="35" t="str">
        <f>IF(OR($A$5=H$7,$B$5=H$7,$C$5=H$7, $D$5=H$7),IF(VLOOKUP($P17, 'Requirements Updated'!$A$4:$P$621,J$1,FALSE)=0, "",VLOOKUP($P17, 'Requirements Updated'!$A$4:$P$621,J$1,FALSE)), "")</f>
        <v/>
      </c>
      <c r="I17" s="35" t="str">
        <f>IF(OR($A$5=I$7,$B$5=I$7,$C$5=I$7, $D$5=I$7),IF(VLOOKUP($P17, 'Requirements Updated'!$A$4:$P$621,K$1,FALSE)=0, "",VLOOKUP($P17, 'Requirements Updated'!$A$4:$P$621,K$1,FALSE)), "")</f>
        <v/>
      </c>
      <c r="J17" s="35" t="str">
        <f>IF(OR($A$5=J$7,$B$5=J$7,$C$5=J$7, $D$5=J$7),IF(VLOOKUP($P17, 'Requirements Updated'!$A$4:$P$621,L$1,FALSE)=0, "",VLOOKUP($P17, 'Requirements Updated'!$A$4:$P$621,L$1,FALSE)), "")</f>
        <v/>
      </c>
      <c r="K17" s="35" t="str">
        <f>IF(OR($A$5=K$7,$B$5=K$7,$C$5=K$7, $D$5=K$7),IF(VLOOKUP($P17, 'Requirements Updated'!$A$4:$P$621,M$1,FALSE)=0, "",VLOOKUP($P17, 'Requirements Updated'!$A$4:$P$621,M$1,FALSE)), "")</f>
        <v/>
      </c>
      <c r="L17" s="17"/>
      <c r="M17" s="16" t="s">
        <v>296</v>
      </c>
      <c r="N17" s="17"/>
      <c r="O17" s="16" t="s">
        <v>26</v>
      </c>
      <c r="P17" s="16" t="str">
        <f t="shared" si="0"/>
        <v>Air infiltration (test-out)House pressureNumberPostBuilding/BuildingDetails/Enclosure/AirInfiltration/AirInfiltrationMeasurement/HousePressure</v>
      </c>
      <c r="Q17" s="94"/>
      <c r="R17" s="18"/>
    </row>
    <row r="18" spans="1:18" ht="26.25" customHeight="1" x14ac:dyDescent="0.2">
      <c r="A18" s="56" t="s">
        <v>496</v>
      </c>
      <c r="B18" s="56" t="s">
        <v>497</v>
      </c>
      <c r="C18" s="56" t="s">
        <v>526</v>
      </c>
      <c r="D18" s="17" t="str">
        <f>IFERROR(VLOOKUP($M18, Tables!$F$3:$G$9, 2, FALSE), "NEEDS QUALIFIER")</f>
        <v>Post</v>
      </c>
      <c r="E18" s="56" t="s">
        <v>1112</v>
      </c>
      <c r="F18" s="16" t="str">
        <f t="shared" si="1"/>
        <v>Optional</v>
      </c>
      <c r="G18" s="16" t="str">
        <f t="shared" si="2"/>
        <v>Optional</v>
      </c>
      <c r="H18" s="35" t="str">
        <f>IF(OR($A$5=H$7,$B$5=H$7,$C$5=H$7, $D$5=H$7),IF(VLOOKUP($P18, 'Requirements Updated'!$A$4:$P$621,J$1,FALSE)=0, "",VLOOKUP($P18, 'Requirements Updated'!$A$4:$P$621,J$1,FALSE)), "")</f>
        <v/>
      </c>
      <c r="I18" s="35" t="str">
        <f>IF(OR($A$5=I$7,$B$5=I$7,$C$5=I$7, $D$5=I$7),IF(VLOOKUP($P18, 'Requirements Updated'!$A$4:$P$621,K$1,FALSE)=0, "",VLOOKUP($P18, 'Requirements Updated'!$A$4:$P$621,K$1,FALSE)), "")</f>
        <v/>
      </c>
      <c r="J18" s="35" t="str">
        <f>IF(OR($A$5=J$7,$B$5=J$7,$C$5=J$7, $D$5=J$7),IF(VLOOKUP($P18, 'Requirements Updated'!$A$4:$P$621,L$1,FALSE)=0, "",VLOOKUP($P18, 'Requirements Updated'!$A$4:$P$621,L$1,FALSE)), "")</f>
        <v/>
      </c>
      <c r="K18" s="35" t="str">
        <f>IF(OR($A$5=K$7,$B$5=K$7,$C$5=K$7, $D$5=K$7),IF(VLOOKUP($P18, 'Requirements Updated'!$A$4:$P$621,M$1,FALSE)=0, "",VLOOKUP($P18, 'Requirements Updated'!$A$4:$P$621,M$1,FALSE)), "")</f>
        <v/>
      </c>
      <c r="L18" s="17"/>
      <c r="M18" s="16" t="s">
        <v>296</v>
      </c>
      <c r="N18" s="17"/>
      <c r="O18" s="16" t="s">
        <v>622</v>
      </c>
      <c r="P18" s="16" t="str">
        <f t="shared" si="0"/>
        <v>Air Infiltration (test-out)Fan PressureNumber (Pa)PostBuilding/BuildingDetails/Enclosure/AirInfiltration/AirInfiltrationMeasurement/FanPressure</v>
      </c>
      <c r="Q18" s="94"/>
      <c r="R18" s="18"/>
    </row>
    <row r="19" spans="1:18" ht="26.25" customHeight="1" x14ac:dyDescent="0.2">
      <c r="A19" s="56" t="s">
        <v>496</v>
      </c>
      <c r="B19" s="56" t="s">
        <v>498</v>
      </c>
      <c r="C19" s="56" t="s">
        <v>504</v>
      </c>
      <c r="D19" s="17" t="str">
        <f>IFERROR(VLOOKUP($M19, Tables!$F$3:$G$9, 2, FALSE), "NEEDS QUALIFIER")</f>
        <v>Post</v>
      </c>
      <c r="E19" s="56" t="s">
        <v>1111</v>
      </c>
      <c r="F19" s="16" t="str">
        <f t="shared" si="1"/>
        <v>Optional</v>
      </c>
      <c r="G19" s="16" t="str">
        <f t="shared" si="2"/>
        <v>Optional</v>
      </c>
      <c r="H19" s="35" t="str">
        <f>IF(OR($A$5=H$7,$B$5=H$7,$C$5=H$7, $D$5=H$7),IF(VLOOKUP($P19, 'Requirements Updated'!$A$4:$P$621,J$1,FALSE)=0, "",VLOOKUP($P19, 'Requirements Updated'!$A$4:$P$621,J$1,FALSE)), "")</f>
        <v/>
      </c>
      <c r="I19" s="35" t="str">
        <f>IF(OR($A$5=I$7,$B$5=I$7,$C$5=I$7, $D$5=I$7),IF(VLOOKUP($P19, 'Requirements Updated'!$A$4:$P$621,K$1,FALSE)=0, "",VLOOKUP($P19, 'Requirements Updated'!$A$4:$P$621,K$1,FALSE)), "")</f>
        <v/>
      </c>
      <c r="J19" s="35" t="str">
        <f>IF(OR($A$5=J$7,$B$5=J$7,$C$5=J$7, $D$5=J$7),IF(VLOOKUP($P19, 'Requirements Updated'!$A$4:$P$621,L$1,FALSE)=0, "",VLOOKUP($P19, 'Requirements Updated'!$A$4:$P$621,L$1,FALSE)), "")</f>
        <v/>
      </c>
      <c r="K19" s="35" t="str">
        <f>IF(OR($A$5=K$7,$B$5=K$7,$C$5=K$7, $D$5=K$7),IF(VLOOKUP($P19, 'Requirements Updated'!$A$4:$P$621,M$1,FALSE)=0, "",VLOOKUP($P19, 'Requirements Updated'!$A$4:$P$621,M$1,FALSE)), "")</f>
        <v/>
      </c>
      <c r="L19" s="17"/>
      <c r="M19" s="16" t="s">
        <v>296</v>
      </c>
      <c r="N19" s="17"/>
      <c r="O19" s="16" t="s">
        <v>623</v>
      </c>
      <c r="P19" s="16" t="str">
        <f t="shared" si="0"/>
        <v>Air Infiltration (test-out)Fan Ring UsedEnumerationPostBuilding/BuildingDetails/Enclosure/AirInfiltration/AirInfiltrationMeasurement/FanRingUsed</v>
      </c>
      <c r="Q19" s="94"/>
      <c r="R19" s="18"/>
    </row>
    <row r="20" spans="1:18" ht="26.25" customHeight="1" x14ac:dyDescent="0.2">
      <c r="A20" s="56" t="s">
        <v>579</v>
      </c>
      <c r="B20" s="56" t="s">
        <v>190</v>
      </c>
      <c r="C20" s="56" t="s">
        <v>504</v>
      </c>
      <c r="D20" s="17" t="str">
        <f>IFERROR(VLOOKUP($M20, Tables!$F$3:$G$9, 2, FALSE), "NEEDS QUALIFIER")</f>
        <v>Pre</v>
      </c>
      <c r="E20" s="56" t="s">
        <v>734</v>
      </c>
      <c r="F20" s="16" t="str">
        <f t="shared" si="1"/>
        <v>Optional</v>
      </c>
      <c r="G20" s="16" t="str">
        <f t="shared" si="2"/>
        <v>Optional</v>
      </c>
      <c r="H20" s="35" t="str">
        <f>IF(OR($A$5=H$7,$B$5=H$7,$C$5=H$7, $D$5=H$7),IF(VLOOKUP($P20, 'Requirements Updated'!$A$4:$P$621,J$1,FALSE)=0, "",VLOOKUP($P20, 'Requirements Updated'!$A$4:$P$621,J$1,FALSE)), "")</f>
        <v/>
      </c>
      <c r="I20" s="35" t="str">
        <f>IF(OR($A$5=I$7,$B$5=I$7,$C$5=I$7, $D$5=I$7),IF(VLOOKUP($P20, 'Requirements Updated'!$A$4:$P$621,K$1,FALSE)=0, "",VLOOKUP($P20, 'Requirements Updated'!$A$4:$P$621,K$1,FALSE)), "")</f>
        <v/>
      </c>
      <c r="J20" s="35" t="str">
        <f>IF(OR($A$5=J$7,$B$5=J$7,$C$5=J$7, $D$5=J$7),IF(VLOOKUP($P20, 'Requirements Updated'!$A$4:$P$621,L$1,FALSE)=0, "",VLOOKUP($P20, 'Requirements Updated'!$A$4:$P$621,L$1,FALSE)), "")</f>
        <v/>
      </c>
      <c r="K20" s="35" t="str">
        <f>IF(OR($A$5=K$7,$B$5=K$7,$C$5=K$7, $D$5=K$7),IF(VLOOKUP($P20, 'Requirements Updated'!$A$4:$P$621,M$1,FALSE)=0, "",VLOOKUP($P20, 'Requirements Updated'!$A$4:$P$621,M$1,FALSE)), "")</f>
        <v/>
      </c>
      <c r="L20" s="17"/>
      <c r="M20" s="16" t="s">
        <v>21</v>
      </c>
      <c r="N20" s="17"/>
      <c r="O20" s="16" t="s">
        <v>191</v>
      </c>
      <c r="P20" s="16" t="str">
        <f t="shared" si="0"/>
        <v>Attic floor insulationInsulation materialEnumerationPreBuilding/BuildingDetails/Enclosure/AtticAndRoof/Attics/Attic/AtticFloorInsulation/Layer/InsulationMaterial/&lt;material&gt;</v>
      </c>
      <c r="Q20" s="94"/>
      <c r="R20" s="18"/>
    </row>
    <row r="21" spans="1:18" ht="26.25" customHeight="1" x14ac:dyDescent="0.2">
      <c r="A21" s="56" t="s">
        <v>579</v>
      </c>
      <c r="B21" s="56" t="s">
        <v>190</v>
      </c>
      <c r="C21" s="56" t="s">
        <v>504</v>
      </c>
      <c r="D21" s="17" t="str">
        <f>IFERROR(VLOOKUP($M21, Tables!$F$3:$G$9, 2, FALSE), "NEEDS QUALIFIER")</f>
        <v>Pre</v>
      </c>
      <c r="E21" s="56" t="s">
        <v>735</v>
      </c>
      <c r="F21" s="16" t="str">
        <f t="shared" si="1"/>
        <v>Optional</v>
      </c>
      <c r="G21" s="16" t="str">
        <f t="shared" si="2"/>
        <v>Optional</v>
      </c>
      <c r="H21" s="35" t="str">
        <f>IF(OR($A$5=H$7,$B$5=H$7,$C$5=H$7, $D$5=H$7),IF(VLOOKUP($P21, 'Requirements Updated'!$A$4:$P$621,J$1,FALSE)=0, "",VLOOKUP($P21, 'Requirements Updated'!$A$4:$P$621,J$1,FALSE)), "")</f>
        <v/>
      </c>
      <c r="I21" s="35" t="str">
        <f>IF(OR($A$5=I$7,$B$5=I$7,$C$5=I$7, $D$5=I$7),IF(VLOOKUP($P21, 'Requirements Updated'!$A$4:$P$621,K$1,FALSE)=0, "",VLOOKUP($P21, 'Requirements Updated'!$A$4:$P$621,K$1,FALSE)), "")</f>
        <v/>
      </c>
      <c r="J21" s="35" t="str">
        <f>IF(OR($A$5=J$7,$B$5=J$7,$C$5=J$7, $D$5=J$7),IF(VLOOKUP($P21, 'Requirements Updated'!$A$4:$P$621,L$1,FALSE)=0, "",VLOOKUP($P21, 'Requirements Updated'!$A$4:$P$621,L$1,FALSE)), "")</f>
        <v/>
      </c>
      <c r="K21" s="35" t="str">
        <f>IF(OR($A$5=K$7,$B$5=K$7,$C$5=K$7, $D$5=K$7),IF(VLOOKUP($P21, 'Requirements Updated'!$A$4:$P$621,M$1,FALSE)=0, "",VLOOKUP($P21, 'Requirements Updated'!$A$4:$P$621,M$1,FALSE)), "")</f>
        <v/>
      </c>
      <c r="L21" s="17"/>
      <c r="M21" s="16" t="s">
        <v>21</v>
      </c>
      <c r="N21" s="17"/>
      <c r="O21" s="16" t="s">
        <v>192</v>
      </c>
      <c r="P21" s="16" t="str">
        <f t="shared" si="0"/>
        <v>Attic floor insulationInsulation materialEnumerationPreBuilding/BuildingDetails/Enclosure/AtticAndRoof/Attics/Attic/AtticFloorInsulation/Layer/InsulationMaterial/&lt;material&gt;/&lt;type&gt;</v>
      </c>
      <c r="Q21" s="94"/>
      <c r="R21" s="18"/>
    </row>
    <row r="22" spans="1:18" ht="26.25" customHeight="1" x14ac:dyDescent="0.2">
      <c r="A22" s="56" t="s">
        <v>579</v>
      </c>
      <c r="B22" s="56" t="s">
        <v>193</v>
      </c>
      <c r="C22" s="56" t="s">
        <v>520</v>
      </c>
      <c r="D22" s="17" t="str">
        <f>IFERROR(VLOOKUP($M22, Tables!$F$3:$G$9, 2, FALSE), "NEEDS QUALIFIER")</f>
        <v>Pre</v>
      </c>
      <c r="E22" s="56" t="s">
        <v>1142</v>
      </c>
      <c r="F22" s="16" t="str">
        <f t="shared" si="1"/>
        <v>Optional</v>
      </c>
      <c r="G22" s="16" t="str">
        <f t="shared" si="2"/>
        <v>Optional</v>
      </c>
      <c r="H22" s="35" t="str">
        <f>IF(OR($A$5=H$7,$B$5=H$7,$C$5=H$7, $D$5=H$7),IF(VLOOKUP($P22, 'Requirements Updated'!$A$4:$P$621,J$1,FALSE)=0, "",VLOOKUP($P22, 'Requirements Updated'!$A$4:$P$621,J$1,FALSE)), "")</f>
        <v/>
      </c>
      <c r="I22" s="35" t="str">
        <f>IF(OR($A$5=I$7,$B$5=I$7,$C$5=I$7, $D$5=I$7),IF(VLOOKUP($P22, 'Requirements Updated'!$A$4:$P$621,K$1,FALSE)=0, "",VLOOKUP($P22, 'Requirements Updated'!$A$4:$P$621,K$1,FALSE)), "")</f>
        <v/>
      </c>
      <c r="J22" s="35" t="str">
        <f>IF(OR($A$5=J$7,$B$5=J$7,$C$5=J$7, $D$5=J$7),IF(VLOOKUP($P22, 'Requirements Updated'!$A$4:$P$621,L$1,FALSE)=0, "",VLOOKUP($P22, 'Requirements Updated'!$A$4:$P$621,L$1,FALSE)), "")</f>
        <v/>
      </c>
      <c r="K22" s="35" t="str">
        <f>IF(OR($A$5=K$7,$B$5=K$7,$C$5=K$7, $D$5=K$7),IF(VLOOKUP($P22, 'Requirements Updated'!$A$4:$P$621,M$1,FALSE)=0, "",VLOOKUP($P22, 'Requirements Updated'!$A$4:$P$621,M$1,FALSE)), "")</f>
        <v/>
      </c>
      <c r="L22" s="17"/>
      <c r="M22" s="16" t="s">
        <v>21</v>
      </c>
      <c r="N22" s="17"/>
      <c r="O22" s="16" t="s">
        <v>194</v>
      </c>
      <c r="P22" s="16" t="str">
        <f t="shared" si="0"/>
        <v>Attic floor insulationMisaligned insulationBooleanPreBuilding/BuildingDetails/Enclosure/AtticAndRoof/Attics/Attic/AtticFloorInsulation/MisalignedInsulation</v>
      </c>
      <c r="Q22" s="94"/>
      <c r="R22" s="18"/>
    </row>
    <row r="23" spans="1:18" ht="26.25" customHeight="1" x14ac:dyDescent="0.2">
      <c r="A23" s="56" t="s">
        <v>579</v>
      </c>
      <c r="B23" s="56" t="s">
        <v>195</v>
      </c>
      <c r="C23" s="56" t="s">
        <v>503</v>
      </c>
      <c r="D23" s="17" t="str">
        <f>IFERROR(VLOOKUP($M23, Tables!$F$3:$G$9, 2, FALSE), "NEEDS QUALIFIER")</f>
        <v>Pre</v>
      </c>
      <c r="E23" s="56" t="s">
        <v>1115</v>
      </c>
      <c r="F23" s="16" t="str">
        <f t="shared" si="1"/>
        <v>Optional</v>
      </c>
      <c r="G23" s="16" t="str">
        <f t="shared" si="2"/>
        <v>Optional</v>
      </c>
      <c r="H23" s="35" t="str">
        <f>IF(OR($A$5=H$7,$B$5=H$7,$C$5=H$7, $D$5=H$7),IF(VLOOKUP($P23, 'Requirements Updated'!$A$4:$P$621,J$1,FALSE)=0, "",VLOOKUP($P23, 'Requirements Updated'!$A$4:$P$621,J$1,FALSE)), "")</f>
        <v/>
      </c>
      <c r="I23" s="35" t="str">
        <f>IF(OR($A$5=I$7,$B$5=I$7,$C$5=I$7, $D$5=I$7),IF(VLOOKUP($P23, 'Requirements Updated'!$A$4:$P$621,K$1,FALSE)=0, "",VLOOKUP($P23, 'Requirements Updated'!$A$4:$P$621,K$1,FALSE)), "")</f>
        <v/>
      </c>
      <c r="J23" s="35" t="str">
        <f>IF(OR($A$5=J$7,$B$5=J$7,$C$5=J$7, $D$5=J$7),IF(VLOOKUP($P23, 'Requirements Updated'!$A$4:$P$621,L$1,FALSE)=0, "",VLOOKUP($P23, 'Requirements Updated'!$A$4:$P$621,L$1,FALSE)), "")</f>
        <v/>
      </c>
      <c r="K23" s="35" t="str">
        <f>IF(OR($A$5=K$7,$B$5=K$7,$C$5=K$7, $D$5=K$7),IF(VLOOKUP($P23, 'Requirements Updated'!$A$4:$P$621,M$1,FALSE)=0, "",VLOOKUP($P23, 'Requirements Updated'!$A$4:$P$621,M$1,FALSE)), "")</f>
        <v/>
      </c>
      <c r="L23" s="17"/>
      <c r="M23" s="16" t="s">
        <v>21</v>
      </c>
      <c r="N23" s="17"/>
      <c r="O23" s="16" t="s">
        <v>197</v>
      </c>
      <c r="P23" s="16" t="str">
        <f t="shared" si="0"/>
        <v>Attic floor insulationInsulation nominal R-valueNumberPreBuilding/BuildingDetails/Enclosure/AtticAndRoof/Attics/Attic/AtticFloorInsulation/Layer/NominalRValue</v>
      </c>
      <c r="Q23" s="94"/>
      <c r="R23" s="18"/>
    </row>
    <row r="24" spans="1:18" ht="26.25" customHeight="1" x14ac:dyDescent="0.2">
      <c r="A24" s="56" t="s">
        <v>579</v>
      </c>
      <c r="B24" s="56" t="s">
        <v>198</v>
      </c>
      <c r="C24" s="56" t="s">
        <v>581</v>
      </c>
      <c r="D24" s="17" t="str">
        <f>IFERROR(VLOOKUP($M24, Tables!$F$3:$G$9, 2, FALSE), "NEEDS QUALIFIER")</f>
        <v>Pre</v>
      </c>
      <c r="E24" s="56" t="s">
        <v>1145</v>
      </c>
      <c r="F24" s="16" t="str">
        <f t="shared" si="1"/>
        <v>Optional</v>
      </c>
      <c r="G24" s="16" t="str">
        <f t="shared" si="2"/>
        <v>Optional</v>
      </c>
      <c r="H24" s="35" t="str">
        <f>IF(OR($A$5=H$7,$B$5=H$7,$C$5=H$7, $D$5=H$7),IF(VLOOKUP($P24, 'Requirements Updated'!$A$4:$P$621,J$1,FALSE)=0, "",VLOOKUP($P24, 'Requirements Updated'!$A$4:$P$621,J$1,FALSE)), "")</f>
        <v/>
      </c>
      <c r="I24" s="35" t="str">
        <f>IF(OR($A$5=I$7,$B$5=I$7,$C$5=I$7, $D$5=I$7),IF(VLOOKUP($P24, 'Requirements Updated'!$A$4:$P$621,K$1,FALSE)=0, "",VLOOKUP($P24, 'Requirements Updated'!$A$4:$P$621,K$1,FALSE)), "")</f>
        <v/>
      </c>
      <c r="J24" s="35" t="str">
        <f>IF(OR($A$5=J$7,$B$5=J$7,$C$5=J$7, $D$5=J$7),IF(VLOOKUP($P24, 'Requirements Updated'!$A$4:$P$621,L$1,FALSE)=0, "",VLOOKUP($P24, 'Requirements Updated'!$A$4:$P$621,L$1,FALSE)), "")</f>
        <v/>
      </c>
      <c r="K24" s="35" t="str">
        <f>IF(OR($A$5=K$7,$B$5=K$7,$C$5=K$7, $D$5=K$7),IF(VLOOKUP($P24, 'Requirements Updated'!$A$4:$P$621,M$1,FALSE)=0, "",VLOOKUP($P24, 'Requirements Updated'!$A$4:$P$621,M$1,FALSE)), "")</f>
        <v/>
      </c>
      <c r="L24" s="17"/>
      <c r="M24" s="16" t="s">
        <v>21</v>
      </c>
      <c r="N24" s="17"/>
      <c r="O24" s="16" t="s">
        <v>199</v>
      </c>
      <c r="P24" s="16" t="str">
        <f t="shared" si="0"/>
        <v>Attic floor insulationInsulation thicknessNumber (inches)PreBuilding/BuildingDetails/Enclosure/AtticAndRoof/Attics/Attic/AtticFloorInsulation/Layer/Thickness</v>
      </c>
      <c r="Q24" s="94"/>
      <c r="R24" s="18"/>
    </row>
    <row r="25" spans="1:18" ht="26.25" customHeight="1" x14ac:dyDescent="0.2">
      <c r="A25" s="56" t="s">
        <v>579</v>
      </c>
      <c r="B25" s="56" t="s">
        <v>205</v>
      </c>
      <c r="C25" s="56" t="s">
        <v>584</v>
      </c>
      <c r="D25" s="17" t="str">
        <f>IFERROR(VLOOKUP($M25, Tables!$F$3:$G$9, 2, FALSE), "NEEDS QUALIFIER")</f>
        <v>Pre</v>
      </c>
      <c r="E25" s="56" t="s">
        <v>1114</v>
      </c>
      <c r="F25" s="16" t="str">
        <f t="shared" si="1"/>
        <v>Optional</v>
      </c>
      <c r="G25" s="16" t="str">
        <f t="shared" si="2"/>
        <v>Optional</v>
      </c>
      <c r="H25" s="35" t="str">
        <f>IF(OR($A$5=H$7,$B$5=H$7,$C$5=H$7, $D$5=H$7),IF(VLOOKUP($P25, 'Requirements Updated'!$A$4:$P$621,J$1,FALSE)=0, "",VLOOKUP($P25, 'Requirements Updated'!$A$4:$P$621,J$1,FALSE)), "")</f>
        <v/>
      </c>
      <c r="I25" s="35" t="str">
        <f>IF(OR($A$5=I$7,$B$5=I$7,$C$5=I$7, $D$5=I$7),IF(VLOOKUP($P25, 'Requirements Updated'!$A$4:$P$621,K$1,FALSE)=0, "",VLOOKUP($P25, 'Requirements Updated'!$A$4:$P$621,K$1,FALSE)), "")</f>
        <v/>
      </c>
      <c r="J25" s="35" t="str">
        <f>IF(OR($A$5=J$7,$B$5=J$7,$C$5=J$7, $D$5=J$7),IF(VLOOKUP($P25, 'Requirements Updated'!$A$4:$P$621,L$1,FALSE)=0, "",VLOOKUP($P25, 'Requirements Updated'!$A$4:$P$621,L$1,FALSE)), "")</f>
        <v/>
      </c>
      <c r="K25" s="35" t="str">
        <f>IF(OR($A$5=K$7,$B$5=K$7,$C$5=K$7, $D$5=K$7),IF(VLOOKUP($P25, 'Requirements Updated'!$A$4:$P$621,M$1,FALSE)=0, "",VLOOKUP($P25, 'Requirements Updated'!$A$4:$P$621,M$1,FALSE)), "")</f>
        <v/>
      </c>
      <c r="L25" s="17"/>
      <c r="M25" s="16" t="s">
        <v>21</v>
      </c>
      <c r="N25" s="17"/>
      <c r="O25" s="16" t="s">
        <v>206</v>
      </c>
      <c r="P25" s="16" t="str">
        <f t="shared" si="0"/>
        <v>Attic floor insulationSurface areaNumber (sq.ft.)PreBuilding/BuildingDetails/Enclosure/AtticAndRoof/Attics/Attic/Area</v>
      </c>
      <c r="Q25" s="94"/>
      <c r="R25" s="18"/>
    </row>
    <row r="26" spans="1:18" ht="26.25" customHeight="1" x14ac:dyDescent="0.2">
      <c r="A26" s="56" t="s">
        <v>579</v>
      </c>
      <c r="B26" s="56" t="s">
        <v>190</v>
      </c>
      <c r="C26" s="56" t="s">
        <v>504</v>
      </c>
      <c r="D26" s="17" t="str">
        <f>IFERROR(VLOOKUP($M26, Tables!$F$3:$G$9, 2, FALSE), "NEEDS QUALIFIER")</f>
        <v>Proposed</v>
      </c>
      <c r="E26" s="56" t="s">
        <v>734</v>
      </c>
      <c r="F26" s="16" t="str">
        <f t="shared" si="1"/>
        <v>Optional</v>
      </c>
      <c r="G26" s="16" t="str">
        <f t="shared" si="2"/>
        <v>Optional</v>
      </c>
      <c r="H26" s="35" t="str">
        <f>IF(OR($A$5=H$7,$B$5=H$7,$C$5=H$7, $D$5=H$7),IF(VLOOKUP($P26, 'Requirements Updated'!$A$4:$P$621,J$1,FALSE)=0, "",VLOOKUP($P26, 'Requirements Updated'!$A$4:$P$621,J$1,FALSE)), "")</f>
        <v/>
      </c>
      <c r="I26" s="35" t="str">
        <f>IF(OR($A$5=I$7,$B$5=I$7,$C$5=I$7, $D$5=I$7),IF(VLOOKUP($P26, 'Requirements Updated'!$A$4:$P$621,K$1,FALSE)=0, "",VLOOKUP($P26, 'Requirements Updated'!$A$4:$P$621,K$1,FALSE)), "")</f>
        <v/>
      </c>
      <c r="J26" s="35" t="str">
        <f>IF(OR($A$5=J$7,$B$5=J$7,$C$5=J$7, $D$5=J$7),IF(VLOOKUP($P26, 'Requirements Updated'!$A$4:$P$621,L$1,FALSE)=0, "",VLOOKUP($P26, 'Requirements Updated'!$A$4:$P$621,L$1,FALSE)), "")</f>
        <v/>
      </c>
      <c r="K26" s="35" t="str">
        <f>IF(OR($A$5=K$7,$B$5=K$7,$C$5=K$7, $D$5=K$7),IF(VLOOKUP($P26, 'Requirements Updated'!$A$4:$P$621,M$1,FALSE)=0, "",VLOOKUP($P26, 'Requirements Updated'!$A$4:$P$621,M$1,FALSE)), "")</f>
        <v/>
      </c>
      <c r="L26" s="17"/>
      <c r="M26" s="16" t="s">
        <v>28</v>
      </c>
      <c r="N26" s="17"/>
      <c r="O26" s="16" t="s">
        <v>191</v>
      </c>
      <c r="P26" s="16" t="str">
        <f t="shared" si="0"/>
        <v>Attic floor insulationInsulation materialEnumerationProposedBuilding/BuildingDetails/Enclosure/AtticAndRoof/Attics/Attic/AtticFloorInsulation/Layer/InsulationMaterial/&lt;material&gt;</v>
      </c>
      <c r="Q26" s="94" t="s">
        <v>1207</v>
      </c>
      <c r="R26" s="18"/>
    </row>
    <row r="27" spans="1:18" ht="26.25" customHeight="1" x14ac:dyDescent="0.2">
      <c r="A27" s="56" t="s">
        <v>579</v>
      </c>
      <c r="B27" s="56" t="s">
        <v>190</v>
      </c>
      <c r="C27" s="56" t="s">
        <v>504</v>
      </c>
      <c r="D27" s="17" t="str">
        <f>IFERROR(VLOOKUP($M27, Tables!$F$3:$G$9, 2, FALSE), "NEEDS QUALIFIER")</f>
        <v>Proposed</v>
      </c>
      <c r="E27" s="56" t="s">
        <v>735</v>
      </c>
      <c r="F27" s="16" t="str">
        <f t="shared" si="1"/>
        <v>Optional</v>
      </c>
      <c r="G27" s="16" t="str">
        <f t="shared" si="2"/>
        <v>Optional</v>
      </c>
      <c r="H27" s="35" t="str">
        <f>IF(OR($A$5=H$7,$B$5=H$7,$C$5=H$7, $D$5=H$7),IF(VLOOKUP($P27, 'Requirements Updated'!$A$4:$P$621,J$1,FALSE)=0, "",VLOOKUP($P27, 'Requirements Updated'!$A$4:$P$621,J$1,FALSE)), "")</f>
        <v/>
      </c>
      <c r="I27" s="35" t="str">
        <f>IF(OR($A$5=I$7,$B$5=I$7,$C$5=I$7, $D$5=I$7),IF(VLOOKUP($P27, 'Requirements Updated'!$A$4:$P$621,K$1,FALSE)=0, "",VLOOKUP($P27, 'Requirements Updated'!$A$4:$P$621,K$1,FALSE)), "")</f>
        <v/>
      </c>
      <c r="J27" s="35" t="str">
        <f>IF(OR($A$5=J$7,$B$5=J$7,$C$5=J$7, $D$5=J$7),IF(VLOOKUP($P27, 'Requirements Updated'!$A$4:$P$621,L$1,FALSE)=0, "",VLOOKUP($P27, 'Requirements Updated'!$A$4:$P$621,L$1,FALSE)), "")</f>
        <v/>
      </c>
      <c r="K27" s="35" t="str">
        <f>IF(OR($A$5=K$7,$B$5=K$7,$C$5=K$7, $D$5=K$7),IF(VLOOKUP($P27, 'Requirements Updated'!$A$4:$P$621,M$1,FALSE)=0, "",VLOOKUP($P27, 'Requirements Updated'!$A$4:$P$621,M$1,FALSE)), "")</f>
        <v/>
      </c>
      <c r="L27" s="17"/>
      <c r="M27" s="16" t="s">
        <v>28</v>
      </c>
      <c r="N27" s="17"/>
      <c r="O27" s="16" t="s">
        <v>192</v>
      </c>
      <c r="P27" s="16" t="str">
        <f t="shared" si="0"/>
        <v>Attic floor insulationInsulation materialEnumerationProposedBuilding/BuildingDetails/Enclosure/AtticAndRoof/Attics/Attic/AtticFloorInsulation/Layer/InsulationMaterial/&lt;material&gt;/&lt;type&gt;</v>
      </c>
      <c r="Q27" s="94" t="s">
        <v>1207</v>
      </c>
      <c r="R27" s="18"/>
    </row>
    <row r="28" spans="1:18" ht="26.25" customHeight="1" x14ac:dyDescent="0.2">
      <c r="A28" s="56" t="s">
        <v>579</v>
      </c>
      <c r="B28" s="56" t="s">
        <v>193</v>
      </c>
      <c r="C28" s="56" t="s">
        <v>520</v>
      </c>
      <c r="D28" s="17" t="str">
        <f>IFERROR(VLOOKUP($M28, Tables!$F$3:$G$9, 2, FALSE), "NEEDS QUALIFIER")</f>
        <v>Proposed</v>
      </c>
      <c r="E28" s="56" t="s">
        <v>1142</v>
      </c>
      <c r="F28" s="16" t="str">
        <f t="shared" si="1"/>
        <v>Optional</v>
      </c>
      <c r="G28" s="16" t="str">
        <f t="shared" si="2"/>
        <v>Optional</v>
      </c>
      <c r="H28" s="35" t="str">
        <f>IF(OR($A$5=H$7,$B$5=H$7,$C$5=H$7, $D$5=H$7),IF(VLOOKUP($P28, 'Requirements Updated'!$A$4:$P$621,J$1,FALSE)=0, "",VLOOKUP($P28, 'Requirements Updated'!$A$4:$P$621,J$1,FALSE)), "")</f>
        <v/>
      </c>
      <c r="I28" s="35" t="str">
        <f>IF(OR($A$5=I$7,$B$5=I$7,$C$5=I$7, $D$5=I$7),IF(VLOOKUP($P28, 'Requirements Updated'!$A$4:$P$621,K$1,FALSE)=0, "",VLOOKUP($P28, 'Requirements Updated'!$A$4:$P$621,K$1,FALSE)), "")</f>
        <v/>
      </c>
      <c r="J28" s="35" t="str">
        <f>IF(OR($A$5=J$7,$B$5=J$7,$C$5=J$7, $D$5=J$7),IF(VLOOKUP($P28, 'Requirements Updated'!$A$4:$P$621,L$1,FALSE)=0, "",VLOOKUP($P28, 'Requirements Updated'!$A$4:$P$621,L$1,FALSE)), "")</f>
        <v/>
      </c>
      <c r="K28" s="35" t="str">
        <f>IF(OR($A$5=K$7,$B$5=K$7,$C$5=K$7, $D$5=K$7),IF(VLOOKUP($P28, 'Requirements Updated'!$A$4:$P$621,M$1,FALSE)=0, "",VLOOKUP($P28, 'Requirements Updated'!$A$4:$P$621,M$1,FALSE)), "")</f>
        <v/>
      </c>
      <c r="L28" s="17"/>
      <c r="M28" s="16" t="s">
        <v>28</v>
      </c>
      <c r="N28" s="17"/>
      <c r="O28" s="16" t="s">
        <v>194</v>
      </c>
      <c r="P28" s="16" t="str">
        <f t="shared" si="0"/>
        <v>Attic floor insulationMisaligned insulationBooleanProposedBuilding/BuildingDetails/Enclosure/AtticAndRoof/Attics/Attic/AtticFloorInsulation/MisalignedInsulation</v>
      </c>
      <c r="Q28" s="94" t="s">
        <v>1207</v>
      </c>
      <c r="R28" s="18"/>
    </row>
    <row r="29" spans="1:18" ht="26.25" customHeight="1" x14ac:dyDescent="0.2">
      <c r="A29" s="56" t="s">
        <v>579</v>
      </c>
      <c r="B29" s="56" t="s">
        <v>195</v>
      </c>
      <c r="C29" s="56" t="s">
        <v>503</v>
      </c>
      <c r="D29" s="17" t="str">
        <f>IFERROR(VLOOKUP($M29, Tables!$F$3:$G$9, 2, FALSE), "NEEDS QUALIFIER")</f>
        <v>Proposed</v>
      </c>
      <c r="E29" s="56" t="s">
        <v>1115</v>
      </c>
      <c r="F29" s="16" t="str">
        <f t="shared" si="1"/>
        <v>Optional</v>
      </c>
      <c r="G29" s="16" t="str">
        <f t="shared" si="2"/>
        <v>Optional</v>
      </c>
      <c r="H29" s="35" t="str">
        <f>IF(OR($A$5=H$7,$B$5=H$7,$C$5=H$7, $D$5=H$7),IF(VLOOKUP($P29, 'Requirements Updated'!$A$4:$P$621,J$1,FALSE)=0, "",VLOOKUP($P29, 'Requirements Updated'!$A$4:$P$621,J$1,FALSE)), "")</f>
        <v/>
      </c>
      <c r="I29" s="35" t="str">
        <f>IF(OR($A$5=I$7,$B$5=I$7,$C$5=I$7, $D$5=I$7),IF(VLOOKUP($P29, 'Requirements Updated'!$A$4:$P$621,K$1,FALSE)=0, "",VLOOKUP($P29, 'Requirements Updated'!$A$4:$P$621,K$1,FALSE)), "")</f>
        <v/>
      </c>
      <c r="J29" s="35" t="str">
        <f>IF(OR($A$5=J$7,$B$5=J$7,$C$5=J$7, $D$5=J$7),IF(VLOOKUP($P29, 'Requirements Updated'!$A$4:$P$621,L$1,FALSE)=0, "",VLOOKUP($P29, 'Requirements Updated'!$A$4:$P$621,L$1,FALSE)), "")</f>
        <v/>
      </c>
      <c r="K29" s="35" t="str">
        <f>IF(OR($A$5=K$7,$B$5=K$7,$C$5=K$7, $D$5=K$7),IF(VLOOKUP($P29, 'Requirements Updated'!$A$4:$P$621,M$1,FALSE)=0, "",VLOOKUP($P29, 'Requirements Updated'!$A$4:$P$621,M$1,FALSE)), "")</f>
        <v/>
      </c>
      <c r="L29" s="17"/>
      <c r="M29" s="16" t="s">
        <v>28</v>
      </c>
      <c r="N29" s="17"/>
      <c r="O29" s="16" t="s">
        <v>197</v>
      </c>
      <c r="P29" s="16" t="str">
        <f t="shared" si="0"/>
        <v>Attic floor insulationInsulation nominal R-valueNumberProposedBuilding/BuildingDetails/Enclosure/AtticAndRoof/Attics/Attic/AtticFloorInsulation/Layer/NominalRValue</v>
      </c>
      <c r="Q29" s="94" t="s">
        <v>1207</v>
      </c>
      <c r="R29" s="18"/>
    </row>
    <row r="30" spans="1:18" ht="26.25" customHeight="1" x14ac:dyDescent="0.2">
      <c r="A30" s="56" t="s">
        <v>579</v>
      </c>
      <c r="B30" s="56" t="s">
        <v>198</v>
      </c>
      <c r="C30" s="56" t="s">
        <v>581</v>
      </c>
      <c r="D30" s="17" t="str">
        <f>IFERROR(VLOOKUP($M30, Tables!$F$3:$G$9, 2, FALSE), "NEEDS QUALIFIER")</f>
        <v>Proposed</v>
      </c>
      <c r="E30" s="56" t="s">
        <v>1145</v>
      </c>
      <c r="F30" s="16" t="str">
        <f t="shared" si="1"/>
        <v>Optional</v>
      </c>
      <c r="G30" s="16" t="str">
        <f t="shared" si="2"/>
        <v>Optional</v>
      </c>
      <c r="H30" s="35" t="str">
        <f>IF(OR($A$5=H$7,$B$5=H$7,$C$5=H$7, $D$5=H$7),IF(VLOOKUP($P30, 'Requirements Updated'!$A$4:$P$621,J$1,FALSE)=0, "",VLOOKUP($P30, 'Requirements Updated'!$A$4:$P$621,J$1,FALSE)), "")</f>
        <v/>
      </c>
      <c r="I30" s="35" t="str">
        <f>IF(OR($A$5=I$7,$B$5=I$7,$C$5=I$7, $D$5=I$7),IF(VLOOKUP($P30, 'Requirements Updated'!$A$4:$P$621,K$1,FALSE)=0, "",VLOOKUP($P30, 'Requirements Updated'!$A$4:$P$621,K$1,FALSE)), "")</f>
        <v/>
      </c>
      <c r="J30" s="35" t="str">
        <f>IF(OR($A$5=J$7,$B$5=J$7,$C$5=J$7, $D$5=J$7),IF(VLOOKUP($P30, 'Requirements Updated'!$A$4:$P$621,L$1,FALSE)=0, "",VLOOKUP($P30, 'Requirements Updated'!$A$4:$P$621,L$1,FALSE)), "")</f>
        <v/>
      </c>
      <c r="K30" s="35" t="str">
        <f>IF(OR($A$5=K$7,$B$5=K$7,$C$5=K$7, $D$5=K$7),IF(VLOOKUP($P30, 'Requirements Updated'!$A$4:$P$621,M$1,FALSE)=0, "",VLOOKUP($P30, 'Requirements Updated'!$A$4:$P$621,M$1,FALSE)), "")</f>
        <v/>
      </c>
      <c r="L30" s="17"/>
      <c r="M30" s="16" t="s">
        <v>28</v>
      </c>
      <c r="N30" s="17"/>
      <c r="O30" s="16" t="s">
        <v>199</v>
      </c>
      <c r="P30" s="16" t="str">
        <f t="shared" si="0"/>
        <v>Attic floor insulationInsulation thicknessNumber (inches)ProposedBuilding/BuildingDetails/Enclosure/AtticAndRoof/Attics/Attic/AtticFloorInsulation/Layer/Thickness</v>
      </c>
      <c r="Q30" s="94" t="s">
        <v>1207</v>
      </c>
      <c r="R30" s="18"/>
    </row>
    <row r="31" spans="1:18" ht="26.25" customHeight="1" x14ac:dyDescent="0.2">
      <c r="A31" s="56" t="s">
        <v>579</v>
      </c>
      <c r="B31" s="56" t="s">
        <v>205</v>
      </c>
      <c r="C31" s="56" t="s">
        <v>584</v>
      </c>
      <c r="D31" s="17" t="str">
        <f>IFERROR(VLOOKUP($M31, Tables!$F$3:$G$9, 2, FALSE), "NEEDS QUALIFIER")</f>
        <v>Proposed</v>
      </c>
      <c r="E31" s="56" t="s">
        <v>1114</v>
      </c>
      <c r="F31" s="16" t="str">
        <f t="shared" si="1"/>
        <v>Optional</v>
      </c>
      <c r="G31" s="16" t="str">
        <f t="shared" si="2"/>
        <v>Optional</v>
      </c>
      <c r="H31" s="35" t="str">
        <f>IF(OR($A$5=H$7,$B$5=H$7,$C$5=H$7, $D$5=H$7),IF(VLOOKUP($P31, 'Requirements Updated'!$A$4:$P$621,J$1,FALSE)=0, "",VLOOKUP($P31, 'Requirements Updated'!$A$4:$P$621,J$1,FALSE)), "")</f>
        <v/>
      </c>
      <c r="I31" s="35" t="str">
        <f>IF(OR($A$5=I$7,$B$5=I$7,$C$5=I$7, $D$5=I$7),IF(VLOOKUP($P31, 'Requirements Updated'!$A$4:$P$621,K$1,FALSE)=0, "",VLOOKUP($P31, 'Requirements Updated'!$A$4:$P$621,K$1,FALSE)), "")</f>
        <v/>
      </c>
      <c r="J31" s="35" t="str">
        <f>IF(OR($A$5=J$7,$B$5=J$7,$C$5=J$7, $D$5=J$7),IF(VLOOKUP($P31, 'Requirements Updated'!$A$4:$P$621,L$1,FALSE)=0, "",VLOOKUP($P31, 'Requirements Updated'!$A$4:$P$621,L$1,FALSE)), "")</f>
        <v/>
      </c>
      <c r="K31" s="35" t="str">
        <f>IF(OR($A$5=K$7,$B$5=K$7,$C$5=K$7, $D$5=K$7),IF(VLOOKUP($P31, 'Requirements Updated'!$A$4:$P$621,M$1,FALSE)=0, "",VLOOKUP($P31, 'Requirements Updated'!$A$4:$P$621,M$1,FALSE)), "")</f>
        <v/>
      </c>
      <c r="L31" s="17"/>
      <c r="M31" s="16" t="s">
        <v>28</v>
      </c>
      <c r="N31" s="17"/>
      <c r="O31" s="16" t="s">
        <v>206</v>
      </c>
      <c r="P31" s="16" t="str">
        <f t="shared" si="0"/>
        <v>Attic floor insulationSurface areaNumber (sq.ft.)ProposedBuilding/BuildingDetails/Enclosure/AtticAndRoof/Attics/Attic/Area</v>
      </c>
      <c r="Q31" s="94" t="s">
        <v>1207</v>
      </c>
      <c r="R31" s="18"/>
    </row>
    <row r="32" spans="1:18" ht="26.25" customHeight="1" x14ac:dyDescent="0.2">
      <c r="A32" s="56" t="s">
        <v>579</v>
      </c>
      <c r="B32" s="56" t="s">
        <v>190</v>
      </c>
      <c r="C32" s="56" t="s">
        <v>504</v>
      </c>
      <c r="D32" s="17" t="str">
        <f>IFERROR(VLOOKUP($M32, Tables!$F$3:$G$9, 2, FALSE), "NEEDS QUALIFIER")</f>
        <v>Post</v>
      </c>
      <c r="E32" s="56" t="s">
        <v>734</v>
      </c>
      <c r="F32" s="16" t="str">
        <f t="shared" si="1"/>
        <v>Optional</v>
      </c>
      <c r="G32" s="16" t="str">
        <f t="shared" si="2"/>
        <v>Optional</v>
      </c>
      <c r="H32" s="35" t="str">
        <f>IF(OR($A$5=H$7,$B$5=H$7,$C$5=H$7, $D$5=H$7),IF(VLOOKUP($P32, 'Requirements Updated'!$A$4:$P$621,J$1,FALSE)=0, "",VLOOKUP($P32, 'Requirements Updated'!$A$4:$P$621,J$1,FALSE)), "")</f>
        <v/>
      </c>
      <c r="I32" s="35" t="str">
        <f>IF(OR($A$5=I$7,$B$5=I$7,$C$5=I$7, $D$5=I$7),IF(VLOOKUP($P32, 'Requirements Updated'!$A$4:$P$621,K$1,FALSE)=0, "",VLOOKUP($P32, 'Requirements Updated'!$A$4:$P$621,K$1,FALSE)), "")</f>
        <v/>
      </c>
      <c r="J32" s="35" t="str">
        <f>IF(OR($A$5=J$7,$B$5=J$7,$C$5=J$7, $D$5=J$7),IF(VLOOKUP($P32, 'Requirements Updated'!$A$4:$P$621,L$1,FALSE)=0, "",VLOOKUP($P32, 'Requirements Updated'!$A$4:$P$621,L$1,FALSE)), "")</f>
        <v/>
      </c>
      <c r="K32" s="35" t="str">
        <f>IF(OR($A$5=K$7,$B$5=K$7,$C$5=K$7, $D$5=K$7),IF(VLOOKUP($P32, 'Requirements Updated'!$A$4:$P$621,M$1,FALSE)=0, "",VLOOKUP($P32, 'Requirements Updated'!$A$4:$P$621,M$1,FALSE)), "")</f>
        <v/>
      </c>
      <c r="L32" s="17"/>
      <c r="M32" s="16" t="s">
        <v>296</v>
      </c>
      <c r="N32" s="17"/>
      <c r="O32" s="16" t="s">
        <v>191</v>
      </c>
      <c r="P32" s="16" t="str">
        <f t="shared" si="0"/>
        <v>Attic floor insulationInsulation materialEnumerationPostBuilding/BuildingDetails/Enclosure/AtticAndRoof/Attics/Attic/AtticFloorInsulation/Layer/InsulationMaterial/&lt;material&gt;</v>
      </c>
      <c r="Q32" s="94"/>
      <c r="R32" s="18"/>
    </row>
    <row r="33" spans="1:18" ht="26.25" customHeight="1" x14ac:dyDescent="0.2">
      <c r="A33" s="56" t="s">
        <v>579</v>
      </c>
      <c r="B33" s="56" t="s">
        <v>190</v>
      </c>
      <c r="C33" s="56" t="s">
        <v>504</v>
      </c>
      <c r="D33" s="17" t="str">
        <f>IFERROR(VLOOKUP($M33, Tables!$F$3:$G$9, 2, FALSE), "NEEDS QUALIFIER")</f>
        <v>Post</v>
      </c>
      <c r="E33" s="56" t="s">
        <v>735</v>
      </c>
      <c r="F33" s="16" t="str">
        <f t="shared" si="1"/>
        <v>Optional</v>
      </c>
      <c r="G33" s="16" t="str">
        <f t="shared" si="2"/>
        <v>Optional</v>
      </c>
      <c r="H33" s="35" t="str">
        <f>IF(OR($A$5=H$7,$B$5=H$7,$C$5=H$7, $D$5=H$7),IF(VLOOKUP($P33, 'Requirements Updated'!$A$4:$P$621,J$1,FALSE)=0, "",VLOOKUP($P33, 'Requirements Updated'!$A$4:$P$621,J$1,FALSE)), "")</f>
        <v/>
      </c>
      <c r="I33" s="35" t="str">
        <f>IF(OR($A$5=I$7,$B$5=I$7,$C$5=I$7, $D$5=I$7),IF(VLOOKUP($P33, 'Requirements Updated'!$A$4:$P$621,K$1,FALSE)=0, "",VLOOKUP($P33, 'Requirements Updated'!$A$4:$P$621,K$1,FALSE)), "")</f>
        <v/>
      </c>
      <c r="J33" s="35" t="str">
        <f>IF(OR($A$5=J$7,$B$5=J$7,$C$5=J$7, $D$5=J$7),IF(VLOOKUP($P33, 'Requirements Updated'!$A$4:$P$621,L$1,FALSE)=0, "",VLOOKUP($P33, 'Requirements Updated'!$A$4:$P$621,L$1,FALSE)), "")</f>
        <v/>
      </c>
      <c r="K33" s="35" t="str">
        <f>IF(OR($A$5=K$7,$B$5=K$7,$C$5=K$7, $D$5=K$7),IF(VLOOKUP($P33, 'Requirements Updated'!$A$4:$P$621,M$1,FALSE)=0, "",VLOOKUP($P33, 'Requirements Updated'!$A$4:$P$621,M$1,FALSE)), "")</f>
        <v/>
      </c>
      <c r="L33" s="17"/>
      <c r="M33" s="16" t="s">
        <v>296</v>
      </c>
      <c r="N33" s="17"/>
      <c r="O33" s="16" t="s">
        <v>192</v>
      </c>
      <c r="P33" s="16" t="str">
        <f t="shared" si="0"/>
        <v>Attic floor insulationInsulation materialEnumerationPostBuilding/BuildingDetails/Enclosure/AtticAndRoof/Attics/Attic/AtticFloorInsulation/Layer/InsulationMaterial/&lt;material&gt;/&lt;type&gt;</v>
      </c>
      <c r="Q33" s="94"/>
      <c r="R33" s="18"/>
    </row>
    <row r="34" spans="1:18" ht="26.25" customHeight="1" x14ac:dyDescent="0.2">
      <c r="A34" s="56" t="s">
        <v>579</v>
      </c>
      <c r="B34" s="56" t="s">
        <v>193</v>
      </c>
      <c r="C34" s="56" t="s">
        <v>520</v>
      </c>
      <c r="D34" s="17" t="str">
        <f>IFERROR(VLOOKUP($M34, Tables!$F$3:$G$9, 2, FALSE), "NEEDS QUALIFIER")</f>
        <v>Post</v>
      </c>
      <c r="E34" s="56" t="s">
        <v>1142</v>
      </c>
      <c r="F34" s="16" t="str">
        <f t="shared" si="1"/>
        <v>Optional</v>
      </c>
      <c r="G34" s="16" t="str">
        <f t="shared" si="2"/>
        <v>Optional</v>
      </c>
      <c r="H34" s="35" t="str">
        <f>IF(OR($A$5=H$7,$B$5=H$7,$C$5=H$7, $D$5=H$7),IF(VLOOKUP($P34, 'Requirements Updated'!$A$4:$P$621,J$1,FALSE)=0, "",VLOOKUP($P34, 'Requirements Updated'!$A$4:$P$621,J$1,FALSE)), "")</f>
        <v/>
      </c>
      <c r="I34" s="35" t="str">
        <f>IF(OR($A$5=I$7,$B$5=I$7,$C$5=I$7, $D$5=I$7),IF(VLOOKUP($P34, 'Requirements Updated'!$A$4:$P$621,K$1,FALSE)=0, "",VLOOKUP($P34, 'Requirements Updated'!$A$4:$P$621,K$1,FALSE)), "")</f>
        <v/>
      </c>
      <c r="J34" s="35" t="str">
        <f>IF(OR($A$5=J$7,$B$5=J$7,$C$5=J$7, $D$5=J$7),IF(VLOOKUP($P34, 'Requirements Updated'!$A$4:$P$621,L$1,FALSE)=0, "",VLOOKUP($P34, 'Requirements Updated'!$A$4:$P$621,L$1,FALSE)), "")</f>
        <v/>
      </c>
      <c r="K34" s="35" t="str">
        <f>IF(OR($A$5=K$7,$B$5=K$7,$C$5=K$7, $D$5=K$7),IF(VLOOKUP($P34, 'Requirements Updated'!$A$4:$P$621,M$1,FALSE)=0, "",VLOOKUP($P34, 'Requirements Updated'!$A$4:$P$621,M$1,FALSE)), "")</f>
        <v/>
      </c>
      <c r="L34" s="17"/>
      <c r="M34" s="16" t="s">
        <v>296</v>
      </c>
      <c r="N34" s="17"/>
      <c r="O34" s="16" t="s">
        <v>194</v>
      </c>
      <c r="P34" s="16" t="str">
        <f t="shared" si="0"/>
        <v>Attic floor insulationMisaligned insulationBooleanPostBuilding/BuildingDetails/Enclosure/AtticAndRoof/Attics/Attic/AtticFloorInsulation/MisalignedInsulation</v>
      </c>
      <c r="Q34" s="94"/>
      <c r="R34" s="18"/>
    </row>
    <row r="35" spans="1:18" ht="26.25" customHeight="1" x14ac:dyDescent="0.2">
      <c r="A35" s="56" t="s">
        <v>579</v>
      </c>
      <c r="B35" s="56" t="s">
        <v>195</v>
      </c>
      <c r="C35" s="56" t="s">
        <v>503</v>
      </c>
      <c r="D35" s="17" t="str">
        <f>IFERROR(VLOOKUP($M35, Tables!$F$3:$G$9, 2, FALSE), "NEEDS QUALIFIER")</f>
        <v>Post</v>
      </c>
      <c r="E35" s="56" t="s">
        <v>1115</v>
      </c>
      <c r="F35" s="16" t="str">
        <f t="shared" si="1"/>
        <v>Optional</v>
      </c>
      <c r="G35" s="16" t="str">
        <f t="shared" si="2"/>
        <v>Optional</v>
      </c>
      <c r="H35" s="35" t="str">
        <f>IF(OR($A$5=H$7,$B$5=H$7,$C$5=H$7, $D$5=H$7),IF(VLOOKUP($P35, 'Requirements Updated'!$A$4:$P$621,J$1,FALSE)=0, "",VLOOKUP($P35, 'Requirements Updated'!$A$4:$P$621,J$1,FALSE)), "")</f>
        <v/>
      </c>
      <c r="I35" s="35" t="str">
        <f>IF(OR($A$5=I$7,$B$5=I$7,$C$5=I$7, $D$5=I$7),IF(VLOOKUP($P35, 'Requirements Updated'!$A$4:$P$621,K$1,FALSE)=0, "",VLOOKUP($P35, 'Requirements Updated'!$A$4:$P$621,K$1,FALSE)), "")</f>
        <v/>
      </c>
      <c r="J35" s="35" t="str">
        <f>IF(OR($A$5=J$7,$B$5=J$7,$C$5=J$7, $D$5=J$7),IF(VLOOKUP($P35, 'Requirements Updated'!$A$4:$P$621,L$1,FALSE)=0, "",VLOOKUP($P35, 'Requirements Updated'!$A$4:$P$621,L$1,FALSE)), "")</f>
        <v/>
      </c>
      <c r="K35" s="35" t="str">
        <f>IF(OR($A$5=K$7,$B$5=K$7,$C$5=K$7, $D$5=K$7),IF(VLOOKUP($P35, 'Requirements Updated'!$A$4:$P$621,M$1,FALSE)=0, "",VLOOKUP($P35, 'Requirements Updated'!$A$4:$P$621,M$1,FALSE)), "")</f>
        <v/>
      </c>
      <c r="L35" s="17"/>
      <c r="M35" s="16" t="s">
        <v>296</v>
      </c>
      <c r="N35" s="17"/>
      <c r="O35" s="16" t="s">
        <v>197</v>
      </c>
      <c r="P35" s="16" t="str">
        <f t="shared" si="0"/>
        <v>Attic floor insulationInsulation nominal R-valueNumberPostBuilding/BuildingDetails/Enclosure/AtticAndRoof/Attics/Attic/AtticFloorInsulation/Layer/NominalRValue</v>
      </c>
      <c r="Q35" s="94"/>
      <c r="R35" s="18"/>
    </row>
    <row r="36" spans="1:18" ht="26.25" customHeight="1" x14ac:dyDescent="0.2">
      <c r="A36" s="56" t="s">
        <v>579</v>
      </c>
      <c r="B36" s="56" t="s">
        <v>198</v>
      </c>
      <c r="C36" s="56" t="s">
        <v>581</v>
      </c>
      <c r="D36" s="17" t="str">
        <f>IFERROR(VLOOKUP($M36, Tables!$F$3:$G$9, 2, FALSE), "NEEDS QUALIFIER")</f>
        <v>Post</v>
      </c>
      <c r="E36" s="56" t="s">
        <v>1145</v>
      </c>
      <c r="F36" s="16" t="str">
        <f t="shared" si="1"/>
        <v>Optional</v>
      </c>
      <c r="G36" s="16" t="str">
        <f t="shared" si="2"/>
        <v>Optional</v>
      </c>
      <c r="H36" s="35" t="str">
        <f>IF(OR($A$5=H$7,$B$5=H$7,$C$5=H$7, $D$5=H$7),IF(VLOOKUP($P36, 'Requirements Updated'!$A$4:$P$621,J$1,FALSE)=0, "",VLOOKUP($P36, 'Requirements Updated'!$A$4:$P$621,J$1,FALSE)), "")</f>
        <v/>
      </c>
      <c r="I36" s="35" t="str">
        <f>IF(OR($A$5=I$7,$B$5=I$7,$C$5=I$7, $D$5=I$7),IF(VLOOKUP($P36, 'Requirements Updated'!$A$4:$P$621,K$1,FALSE)=0, "",VLOOKUP($P36, 'Requirements Updated'!$A$4:$P$621,K$1,FALSE)), "")</f>
        <v/>
      </c>
      <c r="J36" s="35" t="str">
        <f>IF(OR($A$5=J$7,$B$5=J$7,$C$5=J$7, $D$5=J$7),IF(VLOOKUP($P36, 'Requirements Updated'!$A$4:$P$621,L$1,FALSE)=0, "",VLOOKUP($P36, 'Requirements Updated'!$A$4:$P$621,L$1,FALSE)), "")</f>
        <v/>
      </c>
      <c r="K36" s="35" t="str">
        <f>IF(OR($A$5=K$7,$B$5=K$7,$C$5=K$7, $D$5=K$7),IF(VLOOKUP($P36, 'Requirements Updated'!$A$4:$P$621,M$1,FALSE)=0, "",VLOOKUP($P36, 'Requirements Updated'!$A$4:$P$621,M$1,FALSE)), "")</f>
        <v/>
      </c>
      <c r="L36" s="17"/>
      <c r="M36" s="16" t="s">
        <v>296</v>
      </c>
      <c r="N36" s="17"/>
      <c r="O36" s="16" t="s">
        <v>199</v>
      </c>
      <c r="P36" s="16" t="str">
        <f t="shared" si="0"/>
        <v>Attic floor insulationInsulation thicknessNumber (inches)PostBuilding/BuildingDetails/Enclosure/AtticAndRoof/Attics/Attic/AtticFloorInsulation/Layer/Thickness</v>
      </c>
      <c r="Q36" s="94"/>
      <c r="R36" s="18"/>
    </row>
    <row r="37" spans="1:18" ht="26.25" customHeight="1" x14ac:dyDescent="0.2">
      <c r="A37" s="56" t="s">
        <v>579</v>
      </c>
      <c r="B37" s="56" t="s">
        <v>205</v>
      </c>
      <c r="C37" s="56" t="s">
        <v>584</v>
      </c>
      <c r="D37" s="17" t="str">
        <f>IFERROR(VLOOKUP($M37, Tables!$F$3:$G$9, 2, FALSE), "NEEDS QUALIFIER")</f>
        <v>Post</v>
      </c>
      <c r="E37" s="56" t="s">
        <v>1114</v>
      </c>
      <c r="F37" s="16" t="str">
        <f t="shared" si="1"/>
        <v>Optional</v>
      </c>
      <c r="G37" s="16" t="str">
        <f t="shared" si="2"/>
        <v>Optional</v>
      </c>
      <c r="H37" s="35" t="str">
        <f>IF(OR($A$5=H$7,$B$5=H$7,$C$5=H$7, $D$5=H$7),IF(VLOOKUP($P37, 'Requirements Updated'!$A$4:$P$621,J$1,FALSE)=0, "",VLOOKUP($P37, 'Requirements Updated'!$A$4:$P$621,J$1,FALSE)), "")</f>
        <v/>
      </c>
      <c r="I37" s="35" t="str">
        <f>IF(OR($A$5=I$7,$B$5=I$7,$C$5=I$7, $D$5=I$7),IF(VLOOKUP($P37, 'Requirements Updated'!$A$4:$P$621,K$1,FALSE)=0, "",VLOOKUP($P37, 'Requirements Updated'!$A$4:$P$621,K$1,FALSE)), "")</f>
        <v/>
      </c>
      <c r="J37" s="35" t="str">
        <f>IF(OR($A$5=J$7,$B$5=J$7,$C$5=J$7, $D$5=J$7),IF(VLOOKUP($P37, 'Requirements Updated'!$A$4:$P$621,L$1,FALSE)=0, "",VLOOKUP($P37, 'Requirements Updated'!$A$4:$P$621,L$1,FALSE)), "")</f>
        <v/>
      </c>
      <c r="K37" s="35" t="str">
        <f>IF(OR($A$5=K$7,$B$5=K$7,$C$5=K$7, $D$5=K$7),IF(VLOOKUP($P37, 'Requirements Updated'!$A$4:$P$621,M$1,FALSE)=0, "",VLOOKUP($P37, 'Requirements Updated'!$A$4:$P$621,M$1,FALSE)), "")</f>
        <v/>
      </c>
      <c r="L37" s="17"/>
      <c r="M37" s="16" t="s">
        <v>296</v>
      </c>
      <c r="N37" s="17"/>
      <c r="O37" s="16" t="s">
        <v>206</v>
      </c>
      <c r="P37" s="16" t="str">
        <f t="shared" si="0"/>
        <v>Attic floor insulationSurface areaNumber (sq.ft.)PostBuilding/BuildingDetails/Enclosure/AtticAndRoof/Attics/Attic/Area</v>
      </c>
      <c r="Q37" s="94"/>
      <c r="R37" s="18"/>
    </row>
    <row r="38" spans="1:18" ht="26.25" customHeight="1" x14ac:dyDescent="0.2">
      <c r="A38" s="56" t="s">
        <v>580</v>
      </c>
      <c r="B38" s="56" t="s">
        <v>190</v>
      </c>
      <c r="C38" s="56" t="s">
        <v>504</v>
      </c>
      <c r="D38" s="17" t="str">
        <f>IFERROR(VLOOKUP($M38, Tables!$F$3:$G$9, 2, FALSE), "NEEDS QUALIFIER")</f>
        <v>Pre</v>
      </c>
      <c r="E38" s="56" t="s">
        <v>734</v>
      </c>
      <c r="F38" s="16" t="str">
        <f t="shared" si="1"/>
        <v>Optional</v>
      </c>
      <c r="G38" s="16" t="str">
        <f t="shared" si="2"/>
        <v>Optional</v>
      </c>
      <c r="H38" s="35" t="str">
        <f>IF(OR($A$5=H$7,$B$5=H$7,$C$5=H$7, $D$5=H$7),IF(VLOOKUP($P38, 'Requirements Updated'!$A$4:$P$621,J$1,FALSE)=0, "",VLOOKUP($P38, 'Requirements Updated'!$A$4:$P$621,J$1,FALSE)), "")</f>
        <v/>
      </c>
      <c r="I38" s="35" t="str">
        <f>IF(OR($A$5=I$7,$B$5=I$7,$C$5=I$7, $D$5=I$7),IF(VLOOKUP($P38, 'Requirements Updated'!$A$4:$P$621,K$1,FALSE)=0, "",VLOOKUP($P38, 'Requirements Updated'!$A$4:$P$621,K$1,FALSE)), "")</f>
        <v/>
      </c>
      <c r="J38" s="35" t="str">
        <f>IF(OR($A$5=J$7,$B$5=J$7,$C$5=J$7, $D$5=J$7),IF(VLOOKUP($P38, 'Requirements Updated'!$A$4:$P$621,L$1,FALSE)=0, "",VLOOKUP($P38, 'Requirements Updated'!$A$4:$P$621,L$1,FALSE)), "")</f>
        <v/>
      </c>
      <c r="K38" s="35" t="str">
        <f>IF(OR($A$5=K$7,$B$5=K$7,$C$5=K$7, $D$5=K$7),IF(VLOOKUP($P38, 'Requirements Updated'!$A$4:$P$621,M$1,FALSE)=0, "",VLOOKUP($P38, 'Requirements Updated'!$A$4:$P$621,M$1,FALSE)), "")</f>
        <v/>
      </c>
      <c r="L38" s="17"/>
      <c r="M38" s="16" t="s">
        <v>21</v>
      </c>
      <c r="N38" s="17"/>
      <c r="O38" s="16" t="s">
        <v>200</v>
      </c>
      <c r="P38" s="16" t="str">
        <f t="shared" si="0"/>
        <v>Attic roof insulationInsulation materialEnumerationPreBuilding/BuildingDetails/Enclosure/AtticAndRoof/Attics/Attic/AtticRoofInsulation/Layer/InsulationMaterial/&lt;material&gt;</v>
      </c>
      <c r="Q38" s="94"/>
      <c r="R38" s="18"/>
    </row>
    <row r="39" spans="1:18" ht="26.25" customHeight="1" x14ac:dyDescent="0.2">
      <c r="A39" s="56" t="s">
        <v>580</v>
      </c>
      <c r="B39" s="56" t="s">
        <v>190</v>
      </c>
      <c r="C39" s="56" t="s">
        <v>504</v>
      </c>
      <c r="D39" s="17" t="str">
        <f>IFERROR(VLOOKUP($M39, Tables!$F$3:$G$9, 2, FALSE), "NEEDS QUALIFIER")</f>
        <v>Pre</v>
      </c>
      <c r="E39" s="56" t="s">
        <v>735</v>
      </c>
      <c r="F39" s="16" t="str">
        <f t="shared" si="1"/>
        <v>Optional</v>
      </c>
      <c r="G39" s="16" t="str">
        <f t="shared" si="2"/>
        <v>Optional</v>
      </c>
      <c r="H39" s="35" t="str">
        <f>IF(OR($A$5=H$7,$B$5=H$7,$C$5=H$7, $D$5=H$7),IF(VLOOKUP($P39, 'Requirements Updated'!$A$4:$P$621,J$1,FALSE)=0, "",VLOOKUP($P39, 'Requirements Updated'!$A$4:$P$621,J$1,FALSE)), "")</f>
        <v/>
      </c>
      <c r="I39" s="35" t="str">
        <f>IF(OR($A$5=I$7,$B$5=I$7,$C$5=I$7, $D$5=I$7),IF(VLOOKUP($P39, 'Requirements Updated'!$A$4:$P$621,K$1,FALSE)=0, "",VLOOKUP($P39, 'Requirements Updated'!$A$4:$P$621,K$1,FALSE)), "")</f>
        <v/>
      </c>
      <c r="J39" s="35" t="str">
        <f>IF(OR($A$5=J$7,$B$5=J$7,$C$5=J$7, $D$5=J$7),IF(VLOOKUP($P39, 'Requirements Updated'!$A$4:$P$621,L$1,FALSE)=0, "",VLOOKUP($P39, 'Requirements Updated'!$A$4:$P$621,L$1,FALSE)), "")</f>
        <v/>
      </c>
      <c r="K39" s="35" t="str">
        <f>IF(OR($A$5=K$7,$B$5=K$7,$C$5=K$7, $D$5=K$7),IF(VLOOKUP($P39, 'Requirements Updated'!$A$4:$P$621,M$1,FALSE)=0, "",VLOOKUP($P39, 'Requirements Updated'!$A$4:$P$621,M$1,FALSE)), "")</f>
        <v/>
      </c>
      <c r="L39" s="17"/>
      <c r="M39" s="16" t="s">
        <v>21</v>
      </c>
      <c r="N39" s="17"/>
      <c r="O39" s="16" t="s">
        <v>201</v>
      </c>
      <c r="P39" s="16" t="str">
        <f t="shared" si="0"/>
        <v>Attic roof insulationInsulation materialEnumerationPreBuilding/BuildingDetails/Enclosure/AtticAndRoof/Attics/Attic/AtticRoofInsulation/Layer/InsulationMaterial/&lt;material&gt;/&lt;type&gt;</v>
      </c>
      <c r="Q39" s="94"/>
      <c r="R39" s="18"/>
    </row>
    <row r="40" spans="1:18" ht="26.25" customHeight="1" x14ac:dyDescent="0.2">
      <c r="A40" s="56" t="s">
        <v>580</v>
      </c>
      <c r="B40" s="56" t="s">
        <v>193</v>
      </c>
      <c r="C40" s="56" t="s">
        <v>520</v>
      </c>
      <c r="D40" s="17" t="str">
        <f>IFERROR(VLOOKUP($M40, Tables!$F$3:$G$9, 2, FALSE), "NEEDS QUALIFIER")</f>
        <v>Pre</v>
      </c>
      <c r="E40" s="56" t="s">
        <v>1142</v>
      </c>
      <c r="F40" s="16" t="str">
        <f t="shared" si="1"/>
        <v>Optional</v>
      </c>
      <c r="G40" s="16" t="str">
        <f t="shared" si="2"/>
        <v>Optional</v>
      </c>
      <c r="H40" s="35" t="str">
        <f>IF(OR($A$5=H$7,$B$5=H$7,$C$5=H$7, $D$5=H$7),IF(VLOOKUP($P40, 'Requirements Updated'!$A$4:$P$621,J$1,FALSE)=0, "",VLOOKUP($P40, 'Requirements Updated'!$A$4:$P$621,J$1,FALSE)), "")</f>
        <v/>
      </c>
      <c r="I40" s="35" t="str">
        <f>IF(OR($A$5=I$7,$B$5=I$7,$C$5=I$7, $D$5=I$7),IF(VLOOKUP($P40, 'Requirements Updated'!$A$4:$P$621,K$1,FALSE)=0, "",VLOOKUP($P40, 'Requirements Updated'!$A$4:$P$621,K$1,FALSE)), "")</f>
        <v/>
      </c>
      <c r="J40" s="35" t="str">
        <f>IF(OR($A$5=J$7,$B$5=J$7,$C$5=J$7, $D$5=J$7),IF(VLOOKUP($P40, 'Requirements Updated'!$A$4:$P$621,L$1,FALSE)=0, "",VLOOKUP($P40, 'Requirements Updated'!$A$4:$P$621,L$1,FALSE)), "")</f>
        <v/>
      </c>
      <c r="K40" s="35" t="str">
        <f>IF(OR($A$5=K$7,$B$5=K$7,$C$5=K$7, $D$5=K$7),IF(VLOOKUP($P40, 'Requirements Updated'!$A$4:$P$621,M$1,FALSE)=0, "",VLOOKUP($P40, 'Requirements Updated'!$A$4:$P$621,M$1,FALSE)), "")</f>
        <v/>
      </c>
      <c r="L40" s="17"/>
      <c r="M40" s="16" t="s">
        <v>21</v>
      </c>
      <c r="N40" s="17"/>
      <c r="O40" s="16" t="s">
        <v>202</v>
      </c>
      <c r="P40" s="16" t="str">
        <f t="shared" si="0"/>
        <v>Attic roof insulationMisaligned insulationBooleanPreBuilding/BuildingDetails/Enclosure/AtticAndRoof/Attics/Attic/AtticRoofInsulation/MisalignedInsulation</v>
      </c>
      <c r="Q40" s="94"/>
      <c r="R40" s="18"/>
    </row>
    <row r="41" spans="1:18" ht="26.25" customHeight="1" x14ac:dyDescent="0.2">
      <c r="A41" s="56" t="s">
        <v>580</v>
      </c>
      <c r="B41" s="56" t="s">
        <v>195</v>
      </c>
      <c r="C41" s="56" t="s">
        <v>503</v>
      </c>
      <c r="D41" s="17" t="str">
        <f>IFERROR(VLOOKUP($M41, Tables!$F$3:$G$9, 2, FALSE), "NEEDS QUALIFIER")</f>
        <v>Pre</v>
      </c>
      <c r="E41" s="56" t="s">
        <v>1115</v>
      </c>
      <c r="F41" s="16" t="str">
        <f t="shared" si="1"/>
        <v>Optional</v>
      </c>
      <c r="G41" s="16" t="str">
        <f t="shared" si="2"/>
        <v>Optional</v>
      </c>
      <c r="H41" s="35" t="str">
        <f>IF(OR($A$5=H$7,$B$5=H$7,$C$5=H$7, $D$5=H$7),IF(VLOOKUP($P41, 'Requirements Updated'!$A$4:$P$621,J$1,FALSE)=0, "",VLOOKUP($P41, 'Requirements Updated'!$A$4:$P$621,J$1,FALSE)), "")</f>
        <v/>
      </c>
      <c r="I41" s="35" t="str">
        <f>IF(OR($A$5=I$7,$B$5=I$7,$C$5=I$7, $D$5=I$7),IF(VLOOKUP($P41, 'Requirements Updated'!$A$4:$P$621,K$1,FALSE)=0, "",VLOOKUP($P41, 'Requirements Updated'!$A$4:$P$621,K$1,FALSE)), "")</f>
        <v/>
      </c>
      <c r="J41" s="35" t="str">
        <f>IF(OR($A$5=J$7,$B$5=J$7,$C$5=J$7, $D$5=J$7),IF(VLOOKUP($P41, 'Requirements Updated'!$A$4:$P$621,L$1,FALSE)=0, "",VLOOKUP($P41, 'Requirements Updated'!$A$4:$P$621,L$1,FALSE)), "")</f>
        <v/>
      </c>
      <c r="K41" s="35" t="str">
        <f>IF(OR($A$5=K$7,$B$5=K$7,$C$5=K$7, $D$5=K$7),IF(VLOOKUP($P41, 'Requirements Updated'!$A$4:$P$621,M$1,FALSE)=0, "",VLOOKUP($P41, 'Requirements Updated'!$A$4:$P$621,M$1,FALSE)), "")</f>
        <v/>
      </c>
      <c r="L41" s="17"/>
      <c r="M41" s="16" t="s">
        <v>21</v>
      </c>
      <c r="N41" s="17"/>
      <c r="O41" s="16" t="s">
        <v>203</v>
      </c>
      <c r="P41" s="16" t="str">
        <f t="shared" si="0"/>
        <v>Attic roof insulationInsulation nominal R-valueNumberPreBuilding/BuildingDetails/Enclosure/AtticAndRoof/Attics/Attic/AtticRoofInsulation/Layer/NominalRValue</v>
      </c>
      <c r="Q41" s="94"/>
      <c r="R41" s="18"/>
    </row>
    <row r="42" spans="1:18" ht="26.25" customHeight="1" x14ac:dyDescent="0.2">
      <c r="A42" s="56" t="s">
        <v>580</v>
      </c>
      <c r="B42" s="56" t="s">
        <v>198</v>
      </c>
      <c r="C42" s="56" t="s">
        <v>581</v>
      </c>
      <c r="D42" s="17" t="str">
        <f>IFERROR(VLOOKUP($M42, Tables!$F$3:$G$9, 2, FALSE), "NEEDS QUALIFIER")</f>
        <v>Pre</v>
      </c>
      <c r="E42" s="56" t="s">
        <v>1113</v>
      </c>
      <c r="F42" s="16" t="str">
        <f t="shared" si="1"/>
        <v>Optional</v>
      </c>
      <c r="G42" s="16" t="str">
        <f t="shared" si="2"/>
        <v>Optional</v>
      </c>
      <c r="H42" s="35" t="str">
        <f>IF(OR($A$5=H$7,$B$5=H$7,$C$5=H$7, $D$5=H$7),IF(VLOOKUP($P42, 'Requirements Updated'!$A$4:$P$621,J$1,FALSE)=0, "",VLOOKUP($P42, 'Requirements Updated'!$A$4:$P$621,J$1,FALSE)), "")</f>
        <v/>
      </c>
      <c r="I42" s="35" t="str">
        <f>IF(OR($A$5=I$7,$B$5=I$7,$C$5=I$7, $D$5=I$7),IF(VLOOKUP($P42, 'Requirements Updated'!$A$4:$P$621,K$1,FALSE)=0, "",VLOOKUP($P42, 'Requirements Updated'!$A$4:$P$621,K$1,FALSE)), "")</f>
        <v/>
      </c>
      <c r="J42" s="35" t="str">
        <f>IF(OR($A$5=J$7,$B$5=J$7,$C$5=J$7, $D$5=J$7),IF(VLOOKUP($P42, 'Requirements Updated'!$A$4:$P$621,L$1,FALSE)=0, "",VLOOKUP($P42, 'Requirements Updated'!$A$4:$P$621,L$1,FALSE)), "")</f>
        <v/>
      </c>
      <c r="K42" s="35" t="str">
        <f>IF(OR($A$5=K$7,$B$5=K$7,$C$5=K$7, $D$5=K$7),IF(VLOOKUP($P42, 'Requirements Updated'!$A$4:$P$621,M$1,FALSE)=0, "",VLOOKUP($P42, 'Requirements Updated'!$A$4:$P$621,M$1,FALSE)), "")</f>
        <v/>
      </c>
      <c r="L42" s="17"/>
      <c r="M42" s="16" t="s">
        <v>21</v>
      </c>
      <c r="N42" s="17"/>
      <c r="O42" s="16" t="s">
        <v>204</v>
      </c>
      <c r="P42" s="16" t="str">
        <f t="shared" si="0"/>
        <v>Attic roof insulationInsulation thicknessNumber (inches)PreBuilding/BuildingDetails/Enclosure/AtticAndRoof/Attics/Attic/AtticRoofInsulation/Layer/Thickness</v>
      </c>
      <c r="Q42" s="94"/>
      <c r="R42" s="18"/>
    </row>
    <row r="43" spans="1:18" ht="26.25" customHeight="1" x14ac:dyDescent="0.2">
      <c r="A43" s="56" t="s">
        <v>580</v>
      </c>
      <c r="B43" s="56" t="s">
        <v>205</v>
      </c>
      <c r="C43" s="56" t="s">
        <v>584</v>
      </c>
      <c r="D43" s="17" t="str">
        <f>IFERROR(VLOOKUP($M43, Tables!$F$3:$G$9, 2, FALSE), "NEEDS QUALIFIER")</f>
        <v>Pre</v>
      </c>
      <c r="E43" s="56" t="s">
        <v>1114</v>
      </c>
      <c r="F43" s="16" t="str">
        <f t="shared" si="1"/>
        <v>Optional</v>
      </c>
      <c r="G43" s="16" t="str">
        <f t="shared" si="2"/>
        <v>Optional</v>
      </c>
      <c r="H43" s="35" t="str">
        <f>IF(OR($A$5=H$7,$B$5=H$7,$C$5=H$7, $D$5=H$7),IF(VLOOKUP($P43, 'Requirements Updated'!$A$4:$P$621,J$1,FALSE)=0, "",VLOOKUP($P43, 'Requirements Updated'!$A$4:$P$621,J$1,FALSE)), "")</f>
        <v/>
      </c>
      <c r="I43" s="35" t="str">
        <f>IF(OR($A$5=I$7,$B$5=I$7,$C$5=I$7, $D$5=I$7),IF(VLOOKUP($P43, 'Requirements Updated'!$A$4:$P$621,K$1,FALSE)=0, "",VLOOKUP($P43, 'Requirements Updated'!$A$4:$P$621,K$1,FALSE)), "")</f>
        <v/>
      </c>
      <c r="J43" s="35" t="str">
        <f>IF(OR($A$5=J$7,$B$5=J$7,$C$5=J$7, $D$5=J$7),IF(VLOOKUP($P43, 'Requirements Updated'!$A$4:$P$621,L$1,FALSE)=0, "",VLOOKUP($P43, 'Requirements Updated'!$A$4:$P$621,L$1,FALSE)), "")</f>
        <v/>
      </c>
      <c r="K43" s="35" t="str">
        <f>IF(OR($A$5=K$7,$B$5=K$7,$C$5=K$7, $D$5=K$7),IF(VLOOKUP($P43, 'Requirements Updated'!$A$4:$P$621,M$1,FALSE)=0, "",VLOOKUP($P43, 'Requirements Updated'!$A$4:$P$621,M$1,FALSE)), "")</f>
        <v/>
      </c>
      <c r="L43" s="17"/>
      <c r="M43" s="16" t="s">
        <v>21</v>
      </c>
      <c r="N43" s="17"/>
      <c r="O43" s="16" t="s">
        <v>206</v>
      </c>
      <c r="P43" s="16" t="str">
        <f t="shared" si="0"/>
        <v>Attic roof insulationSurface areaNumber (sq.ft.)PreBuilding/BuildingDetails/Enclosure/AtticAndRoof/Attics/Attic/Area</v>
      </c>
      <c r="Q43" s="94"/>
      <c r="R43" s="18"/>
    </row>
    <row r="44" spans="1:18" ht="26.25" customHeight="1" x14ac:dyDescent="0.2">
      <c r="A44" s="56" t="s">
        <v>580</v>
      </c>
      <c r="B44" s="56" t="s">
        <v>190</v>
      </c>
      <c r="C44" s="56" t="s">
        <v>504</v>
      </c>
      <c r="D44" s="17" t="str">
        <f>IFERROR(VLOOKUP($M44, Tables!$F$3:$G$9, 2, FALSE), "NEEDS QUALIFIER")</f>
        <v>Proposed</v>
      </c>
      <c r="E44" s="56" t="s">
        <v>734</v>
      </c>
      <c r="F44" s="16" t="str">
        <f t="shared" si="1"/>
        <v>Optional</v>
      </c>
      <c r="G44" s="16" t="str">
        <f t="shared" si="2"/>
        <v>Optional</v>
      </c>
      <c r="H44" s="35" t="str">
        <f>IF(OR($A$5=H$7,$B$5=H$7,$C$5=H$7, $D$5=H$7),IF(VLOOKUP($P44, 'Requirements Updated'!$A$4:$P$621,J$1,FALSE)=0, "",VLOOKUP($P44, 'Requirements Updated'!$A$4:$P$621,J$1,FALSE)), "")</f>
        <v/>
      </c>
      <c r="I44" s="35" t="str">
        <f>IF(OR($A$5=I$7,$B$5=I$7,$C$5=I$7, $D$5=I$7),IF(VLOOKUP($P44, 'Requirements Updated'!$A$4:$P$621,K$1,FALSE)=0, "",VLOOKUP($P44, 'Requirements Updated'!$A$4:$P$621,K$1,FALSE)), "")</f>
        <v/>
      </c>
      <c r="J44" s="35" t="str">
        <f>IF(OR($A$5=J$7,$B$5=J$7,$C$5=J$7, $D$5=J$7),IF(VLOOKUP($P44, 'Requirements Updated'!$A$4:$P$621,L$1,FALSE)=0, "",VLOOKUP($P44, 'Requirements Updated'!$A$4:$P$621,L$1,FALSE)), "")</f>
        <v/>
      </c>
      <c r="K44" s="35" t="str">
        <f>IF(OR($A$5=K$7,$B$5=K$7,$C$5=K$7, $D$5=K$7),IF(VLOOKUP($P44, 'Requirements Updated'!$A$4:$P$621,M$1,FALSE)=0, "",VLOOKUP($P44, 'Requirements Updated'!$A$4:$P$621,M$1,FALSE)), "")</f>
        <v/>
      </c>
      <c r="L44" s="17"/>
      <c r="M44" s="16" t="s">
        <v>28</v>
      </c>
      <c r="N44" s="17"/>
      <c r="O44" s="16" t="s">
        <v>200</v>
      </c>
      <c r="P44" s="16" t="str">
        <f t="shared" si="0"/>
        <v>Attic roof insulationInsulation materialEnumerationProposedBuilding/BuildingDetails/Enclosure/AtticAndRoof/Attics/Attic/AtticRoofInsulation/Layer/InsulationMaterial/&lt;material&gt;</v>
      </c>
      <c r="Q44" s="94" t="s">
        <v>1207</v>
      </c>
      <c r="R44" s="18"/>
    </row>
    <row r="45" spans="1:18" ht="26.25" customHeight="1" x14ac:dyDescent="0.2">
      <c r="A45" s="56" t="s">
        <v>580</v>
      </c>
      <c r="B45" s="56" t="s">
        <v>190</v>
      </c>
      <c r="C45" s="56" t="s">
        <v>504</v>
      </c>
      <c r="D45" s="17" t="str">
        <f>IFERROR(VLOOKUP($M45, Tables!$F$3:$G$9, 2, FALSE), "NEEDS QUALIFIER")</f>
        <v>Proposed</v>
      </c>
      <c r="E45" s="56" t="s">
        <v>735</v>
      </c>
      <c r="F45" s="16" t="str">
        <f t="shared" si="1"/>
        <v>Optional</v>
      </c>
      <c r="G45" s="16" t="str">
        <f t="shared" si="2"/>
        <v>Optional</v>
      </c>
      <c r="H45" s="35" t="str">
        <f>IF(OR($A$5=H$7,$B$5=H$7,$C$5=H$7, $D$5=H$7),IF(VLOOKUP($P45, 'Requirements Updated'!$A$4:$P$621,J$1,FALSE)=0, "",VLOOKUP($P45, 'Requirements Updated'!$A$4:$P$621,J$1,FALSE)), "")</f>
        <v/>
      </c>
      <c r="I45" s="35" t="str">
        <f>IF(OR($A$5=I$7,$B$5=I$7,$C$5=I$7, $D$5=I$7),IF(VLOOKUP($P45, 'Requirements Updated'!$A$4:$P$621,K$1,FALSE)=0, "",VLOOKUP($P45, 'Requirements Updated'!$A$4:$P$621,K$1,FALSE)), "")</f>
        <v/>
      </c>
      <c r="J45" s="35" t="str">
        <f>IF(OR($A$5=J$7,$B$5=J$7,$C$5=J$7, $D$5=J$7),IF(VLOOKUP($P45, 'Requirements Updated'!$A$4:$P$621,L$1,FALSE)=0, "",VLOOKUP($P45, 'Requirements Updated'!$A$4:$P$621,L$1,FALSE)), "")</f>
        <v/>
      </c>
      <c r="K45" s="35" t="str">
        <f>IF(OR($A$5=K$7,$B$5=K$7,$C$5=K$7, $D$5=K$7),IF(VLOOKUP($P45, 'Requirements Updated'!$A$4:$P$621,M$1,FALSE)=0, "",VLOOKUP($P45, 'Requirements Updated'!$A$4:$P$621,M$1,FALSE)), "")</f>
        <v/>
      </c>
      <c r="L45" s="17"/>
      <c r="M45" s="16" t="s">
        <v>28</v>
      </c>
      <c r="N45" s="17"/>
      <c r="O45" s="16" t="s">
        <v>201</v>
      </c>
      <c r="P45" s="16" t="str">
        <f t="shared" si="0"/>
        <v>Attic roof insulationInsulation materialEnumerationProposedBuilding/BuildingDetails/Enclosure/AtticAndRoof/Attics/Attic/AtticRoofInsulation/Layer/InsulationMaterial/&lt;material&gt;/&lt;type&gt;</v>
      </c>
      <c r="Q45" s="94" t="s">
        <v>1207</v>
      </c>
      <c r="R45" s="18"/>
    </row>
    <row r="46" spans="1:18" ht="26.25" customHeight="1" x14ac:dyDescent="0.2">
      <c r="A46" s="56" t="s">
        <v>580</v>
      </c>
      <c r="B46" s="56" t="s">
        <v>193</v>
      </c>
      <c r="C46" s="56" t="s">
        <v>520</v>
      </c>
      <c r="D46" s="17" t="str">
        <f>IFERROR(VLOOKUP($M46, Tables!$F$3:$G$9, 2, FALSE), "NEEDS QUALIFIER")</f>
        <v>Proposed</v>
      </c>
      <c r="E46" s="56" t="s">
        <v>1142</v>
      </c>
      <c r="F46" s="16" t="str">
        <f t="shared" si="1"/>
        <v>Optional</v>
      </c>
      <c r="G46" s="16" t="str">
        <f t="shared" si="2"/>
        <v>Optional</v>
      </c>
      <c r="H46" s="35" t="str">
        <f>IF(OR($A$5=H$7,$B$5=H$7,$C$5=H$7, $D$5=H$7),IF(VLOOKUP($P46, 'Requirements Updated'!$A$4:$P$621,J$1,FALSE)=0, "",VLOOKUP($P46, 'Requirements Updated'!$A$4:$P$621,J$1,FALSE)), "")</f>
        <v/>
      </c>
      <c r="I46" s="35" t="str">
        <f>IF(OR($A$5=I$7,$B$5=I$7,$C$5=I$7, $D$5=I$7),IF(VLOOKUP($P46, 'Requirements Updated'!$A$4:$P$621,K$1,FALSE)=0, "",VLOOKUP($P46, 'Requirements Updated'!$A$4:$P$621,K$1,FALSE)), "")</f>
        <v/>
      </c>
      <c r="J46" s="35" t="str">
        <f>IF(OR($A$5=J$7,$B$5=J$7,$C$5=J$7, $D$5=J$7),IF(VLOOKUP($P46, 'Requirements Updated'!$A$4:$P$621,L$1,FALSE)=0, "",VLOOKUP($P46, 'Requirements Updated'!$A$4:$P$621,L$1,FALSE)), "")</f>
        <v/>
      </c>
      <c r="K46" s="35" t="str">
        <f>IF(OR($A$5=K$7,$B$5=K$7,$C$5=K$7, $D$5=K$7),IF(VLOOKUP($P46, 'Requirements Updated'!$A$4:$P$621,M$1,FALSE)=0, "",VLOOKUP($P46, 'Requirements Updated'!$A$4:$P$621,M$1,FALSE)), "")</f>
        <v/>
      </c>
      <c r="L46" s="17"/>
      <c r="M46" s="16" t="s">
        <v>28</v>
      </c>
      <c r="N46" s="17"/>
      <c r="O46" s="16" t="s">
        <v>202</v>
      </c>
      <c r="P46" s="16" t="str">
        <f t="shared" si="0"/>
        <v>Attic roof insulationMisaligned insulationBooleanProposedBuilding/BuildingDetails/Enclosure/AtticAndRoof/Attics/Attic/AtticRoofInsulation/MisalignedInsulation</v>
      </c>
      <c r="Q46" s="94" t="s">
        <v>1207</v>
      </c>
      <c r="R46" s="18"/>
    </row>
    <row r="47" spans="1:18" ht="26.25" customHeight="1" x14ac:dyDescent="0.2">
      <c r="A47" s="56" t="s">
        <v>580</v>
      </c>
      <c r="B47" s="56" t="s">
        <v>195</v>
      </c>
      <c r="C47" s="56" t="s">
        <v>503</v>
      </c>
      <c r="D47" s="17" t="str">
        <f>IFERROR(VLOOKUP($M47, Tables!$F$3:$G$9, 2, FALSE), "NEEDS QUALIFIER")</f>
        <v>Proposed</v>
      </c>
      <c r="E47" s="56" t="s">
        <v>1115</v>
      </c>
      <c r="F47" s="16" t="str">
        <f t="shared" si="1"/>
        <v>Optional</v>
      </c>
      <c r="G47" s="16" t="str">
        <f t="shared" si="2"/>
        <v>Optional</v>
      </c>
      <c r="H47" s="35" t="str">
        <f>IF(OR($A$5=H$7,$B$5=H$7,$C$5=H$7, $D$5=H$7),IF(VLOOKUP($P47, 'Requirements Updated'!$A$4:$P$621,J$1,FALSE)=0, "",VLOOKUP($P47, 'Requirements Updated'!$A$4:$P$621,J$1,FALSE)), "")</f>
        <v/>
      </c>
      <c r="I47" s="35" t="str">
        <f>IF(OR($A$5=I$7,$B$5=I$7,$C$5=I$7, $D$5=I$7),IF(VLOOKUP($P47, 'Requirements Updated'!$A$4:$P$621,K$1,FALSE)=0, "",VLOOKUP($P47, 'Requirements Updated'!$A$4:$P$621,K$1,FALSE)), "")</f>
        <v/>
      </c>
      <c r="J47" s="35" t="str">
        <f>IF(OR($A$5=J$7,$B$5=J$7,$C$5=J$7, $D$5=J$7),IF(VLOOKUP($P47, 'Requirements Updated'!$A$4:$P$621,L$1,FALSE)=0, "",VLOOKUP($P47, 'Requirements Updated'!$A$4:$P$621,L$1,FALSE)), "")</f>
        <v/>
      </c>
      <c r="K47" s="35" t="str">
        <f>IF(OR($A$5=K$7,$B$5=K$7,$C$5=K$7, $D$5=K$7),IF(VLOOKUP($P47, 'Requirements Updated'!$A$4:$P$621,M$1,FALSE)=0, "",VLOOKUP($P47, 'Requirements Updated'!$A$4:$P$621,M$1,FALSE)), "")</f>
        <v/>
      </c>
      <c r="L47" s="17"/>
      <c r="M47" s="16" t="s">
        <v>28</v>
      </c>
      <c r="N47" s="17"/>
      <c r="O47" s="16" t="s">
        <v>203</v>
      </c>
      <c r="P47" s="16" t="str">
        <f t="shared" si="0"/>
        <v>Attic roof insulationInsulation nominal R-valueNumberProposedBuilding/BuildingDetails/Enclosure/AtticAndRoof/Attics/Attic/AtticRoofInsulation/Layer/NominalRValue</v>
      </c>
      <c r="Q47" s="94" t="s">
        <v>1207</v>
      </c>
      <c r="R47" s="18"/>
    </row>
    <row r="48" spans="1:18" ht="26.25" customHeight="1" x14ac:dyDescent="0.2">
      <c r="A48" s="56" t="s">
        <v>580</v>
      </c>
      <c r="B48" s="56" t="s">
        <v>198</v>
      </c>
      <c r="C48" s="56" t="s">
        <v>581</v>
      </c>
      <c r="D48" s="17" t="str">
        <f>IFERROR(VLOOKUP($M48, Tables!$F$3:$G$9, 2, FALSE), "NEEDS QUALIFIER")</f>
        <v>Proposed</v>
      </c>
      <c r="E48" s="56" t="s">
        <v>1113</v>
      </c>
      <c r="F48" s="16" t="str">
        <f t="shared" si="1"/>
        <v>Optional</v>
      </c>
      <c r="G48" s="16" t="str">
        <f t="shared" si="2"/>
        <v>Optional</v>
      </c>
      <c r="H48" s="35" t="str">
        <f>IF(OR($A$5=H$7,$B$5=H$7,$C$5=H$7, $D$5=H$7),IF(VLOOKUP($P48, 'Requirements Updated'!$A$4:$P$621,J$1,FALSE)=0, "",VLOOKUP($P48, 'Requirements Updated'!$A$4:$P$621,J$1,FALSE)), "")</f>
        <v/>
      </c>
      <c r="I48" s="35" t="str">
        <f>IF(OR($A$5=I$7,$B$5=I$7,$C$5=I$7, $D$5=I$7),IF(VLOOKUP($P48, 'Requirements Updated'!$A$4:$P$621,K$1,FALSE)=0, "",VLOOKUP($P48, 'Requirements Updated'!$A$4:$P$621,K$1,FALSE)), "")</f>
        <v/>
      </c>
      <c r="J48" s="35" t="str">
        <f>IF(OR($A$5=J$7,$B$5=J$7,$C$5=J$7, $D$5=J$7),IF(VLOOKUP($P48, 'Requirements Updated'!$A$4:$P$621,L$1,FALSE)=0, "",VLOOKUP($P48, 'Requirements Updated'!$A$4:$P$621,L$1,FALSE)), "")</f>
        <v/>
      </c>
      <c r="K48" s="35" t="str">
        <f>IF(OR($A$5=K$7,$B$5=K$7,$C$5=K$7, $D$5=K$7),IF(VLOOKUP($P48, 'Requirements Updated'!$A$4:$P$621,M$1,FALSE)=0, "",VLOOKUP($P48, 'Requirements Updated'!$A$4:$P$621,M$1,FALSE)), "")</f>
        <v/>
      </c>
      <c r="L48" s="17"/>
      <c r="M48" s="16" t="s">
        <v>28</v>
      </c>
      <c r="N48" s="17"/>
      <c r="O48" s="16" t="s">
        <v>204</v>
      </c>
      <c r="P48" s="16" t="str">
        <f t="shared" si="0"/>
        <v>Attic roof insulationInsulation thicknessNumber (inches)ProposedBuilding/BuildingDetails/Enclosure/AtticAndRoof/Attics/Attic/AtticRoofInsulation/Layer/Thickness</v>
      </c>
      <c r="Q48" s="94" t="s">
        <v>1207</v>
      </c>
      <c r="R48" s="18"/>
    </row>
    <row r="49" spans="1:18" ht="26.25" customHeight="1" x14ac:dyDescent="0.2">
      <c r="A49" s="56" t="s">
        <v>580</v>
      </c>
      <c r="B49" s="56" t="s">
        <v>205</v>
      </c>
      <c r="C49" s="56" t="s">
        <v>584</v>
      </c>
      <c r="D49" s="17" t="str">
        <f>IFERROR(VLOOKUP($M49, Tables!$F$3:$G$9, 2, FALSE), "NEEDS QUALIFIER")</f>
        <v>Proposed</v>
      </c>
      <c r="E49" s="56" t="s">
        <v>1114</v>
      </c>
      <c r="F49" s="16" t="str">
        <f t="shared" si="1"/>
        <v>Optional</v>
      </c>
      <c r="G49" s="16" t="str">
        <f t="shared" si="2"/>
        <v>Optional</v>
      </c>
      <c r="H49" s="35" t="str">
        <f>IF(OR($A$5=H$7,$B$5=H$7,$C$5=H$7, $D$5=H$7),IF(VLOOKUP($P49, 'Requirements Updated'!$A$4:$P$621,J$1,FALSE)=0, "",VLOOKUP($P49, 'Requirements Updated'!$A$4:$P$621,J$1,FALSE)), "")</f>
        <v/>
      </c>
      <c r="I49" s="35" t="str">
        <f>IF(OR($A$5=I$7,$B$5=I$7,$C$5=I$7, $D$5=I$7),IF(VLOOKUP($P49, 'Requirements Updated'!$A$4:$P$621,K$1,FALSE)=0, "",VLOOKUP($P49, 'Requirements Updated'!$A$4:$P$621,K$1,FALSE)), "")</f>
        <v/>
      </c>
      <c r="J49" s="35" t="str">
        <f>IF(OR($A$5=J$7,$B$5=J$7,$C$5=J$7, $D$5=J$7),IF(VLOOKUP($P49, 'Requirements Updated'!$A$4:$P$621,L$1,FALSE)=0, "",VLOOKUP($P49, 'Requirements Updated'!$A$4:$P$621,L$1,FALSE)), "")</f>
        <v/>
      </c>
      <c r="K49" s="35" t="str">
        <f>IF(OR($A$5=K$7,$B$5=K$7,$C$5=K$7, $D$5=K$7),IF(VLOOKUP($P49, 'Requirements Updated'!$A$4:$P$621,M$1,FALSE)=0, "",VLOOKUP($P49, 'Requirements Updated'!$A$4:$P$621,M$1,FALSE)), "")</f>
        <v/>
      </c>
      <c r="L49" s="17"/>
      <c r="M49" s="16" t="s">
        <v>28</v>
      </c>
      <c r="N49" s="17"/>
      <c r="O49" s="16" t="s">
        <v>206</v>
      </c>
      <c r="P49" s="16" t="str">
        <f t="shared" si="0"/>
        <v>Attic roof insulationSurface areaNumber (sq.ft.)ProposedBuilding/BuildingDetails/Enclosure/AtticAndRoof/Attics/Attic/Area</v>
      </c>
      <c r="Q49" s="94" t="s">
        <v>1207</v>
      </c>
      <c r="R49" s="18"/>
    </row>
    <row r="50" spans="1:18" ht="26.25" customHeight="1" x14ac:dyDescent="0.2">
      <c r="A50" s="56" t="s">
        <v>580</v>
      </c>
      <c r="B50" s="56" t="s">
        <v>190</v>
      </c>
      <c r="C50" s="56" t="s">
        <v>504</v>
      </c>
      <c r="D50" s="17" t="str">
        <f>IFERROR(VLOOKUP($M50, Tables!$F$3:$G$9, 2, FALSE), "NEEDS QUALIFIER")</f>
        <v>Post</v>
      </c>
      <c r="E50" s="56" t="s">
        <v>734</v>
      </c>
      <c r="F50" s="16" t="str">
        <f t="shared" si="1"/>
        <v>Optional</v>
      </c>
      <c r="G50" s="16" t="str">
        <f t="shared" si="2"/>
        <v>Optional</v>
      </c>
      <c r="H50" s="35" t="str">
        <f>IF(OR($A$5=H$7,$B$5=H$7,$C$5=H$7, $D$5=H$7),IF(VLOOKUP($P50, 'Requirements Updated'!$A$4:$P$621,J$1,FALSE)=0, "",VLOOKUP($P50, 'Requirements Updated'!$A$4:$P$621,J$1,FALSE)), "")</f>
        <v/>
      </c>
      <c r="I50" s="35" t="str">
        <f>IF(OR($A$5=I$7,$B$5=I$7,$C$5=I$7, $D$5=I$7),IF(VLOOKUP($P50, 'Requirements Updated'!$A$4:$P$621,K$1,FALSE)=0, "",VLOOKUP($P50, 'Requirements Updated'!$A$4:$P$621,K$1,FALSE)), "")</f>
        <v/>
      </c>
      <c r="J50" s="35" t="str">
        <f>IF(OR($A$5=J$7,$B$5=J$7,$C$5=J$7, $D$5=J$7),IF(VLOOKUP($P50, 'Requirements Updated'!$A$4:$P$621,L$1,FALSE)=0, "",VLOOKUP($P50, 'Requirements Updated'!$A$4:$P$621,L$1,FALSE)), "")</f>
        <v/>
      </c>
      <c r="K50" s="35" t="str">
        <f>IF(OR($A$5=K$7,$B$5=K$7,$C$5=K$7, $D$5=K$7),IF(VLOOKUP($P50, 'Requirements Updated'!$A$4:$P$621,M$1,FALSE)=0, "",VLOOKUP($P50, 'Requirements Updated'!$A$4:$P$621,M$1,FALSE)), "")</f>
        <v/>
      </c>
      <c r="L50" s="17"/>
      <c r="M50" s="16" t="s">
        <v>296</v>
      </c>
      <c r="N50" s="17"/>
      <c r="O50" s="16" t="s">
        <v>200</v>
      </c>
      <c r="P50" s="16" t="str">
        <f t="shared" si="0"/>
        <v>Attic roof insulationInsulation materialEnumerationPostBuilding/BuildingDetails/Enclosure/AtticAndRoof/Attics/Attic/AtticRoofInsulation/Layer/InsulationMaterial/&lt;material&gt;</v>
      </c>
      <c r="Q50" s="94"/>
      <c r="R50" s="18"/>
    </row>
    <row r="51" spans="1:18" ht="26.25" customHeight="1" x14ac:dyDescent="0.2">
      <c r="A51" s="56" t="s">
        <v>580</v>
      </c>
      <c r="B51" s="56" t="s">
        <v>190</v>
      </c>
      <c r="C51" s="56" t="s">
        <v>504</v>
      </c>
      <c r="D51" s="17" t="str">
        <f>IFERROR(VLOOKUP($M51, Tables!$F$3:$G$9, 2, FALSE), "NEEDS QUALIFIER")</f>
        <v>Post</v>
      </c>
      <c r="E51" s="56" t="s">
        <v>735</v>
      </c>
      <c r="F51" s="16" t="str">
        <f t="shared" si="1"/>
        <v>Optional</v>
      </c>
      <c r="G51" s="16" t="str">
        <f t="shared" si="2"/>
        <v>Optional</v>
      </c>
      <c r="H51" s="35" t="str">
        <f>IF(OR($A$5=H$7,$B$5=H$7,$C$5=H$7, $D$5=H$7),IF(VLOOKUP($P51, 'Requirements Updated'!$A$4:$P$621,J$1,FALSE)=0, "",VLOOKUP($P51, 'Requirements Updated'!$A$4:$P$621,J$1,FALSE)), "")</f>
        <v/>
      </c>
      <c r="I51" s="35" t="str">
        <f>IF(OR($A$5=I$7,$B$5=I$7,$C$5=I$7, $D$5=I$7),IF(VLOOKUP($P51, 'Requirements Updated'!$A$4:$P$621,K$1,FALSE)=0, "",VLOOKUP($P51, 'Requirements Updated'!$A$4:$P$621,K$1,FALSE)), "")</f>
        <v/>
      </c>
      <c r="J51" s="35" t="str">
        <f>IF(OR($A$5=J$7,$B$5=J$7,$C$5=J$7, $D$5=J$7),IF(VLOOKUP($P51, 'Requirements Updated'!$A$4:$P$621,L$1,FALSE)=0, "",VLOOKUP($P51, 'Requirements Updated'!$A$4:$P$621,L$1,FALSE)), "")</f>
        <v/>
      </c>
      <c r="K51" s="35" t="str">
        <f>IF(OR($A$5=K$7,$B$5=K$7,$C$5=K$7, $D$5=K$7),IF(VLOOKUP($P51, 'Requirements Updated'!$A$4:$P$621,M$1,FALSE)=0, "",VLOOKUP($P51, 'Requirements Updated'!$A$4:$P$621,M$1,FALSE)), "")</f>
        <v/>
      </c>
      <c r="L51" s="17"/>
      <c r="M51" s="16" t="s">
        <v>296</v>
      </c>
      <c r="N51" s="17"/>
      <c r="O51" s="16" t="s">
        <v>201</v>
      </c>
      <c r="P51" s="16" t="str">
        <f t="shared" si="0"/>
        <v>Attic roof insulationInsulation materialEnumerationPostBuilding/BuildingDetails/Enclosure/AtticAndRoof/Attics/Attic/AtticRoofInsulation/Layer/InsulationMaterial/&lt;material&gt;/&lt;type&gt;</v>
      </c>
      <c r="Q51" s="94"/>
      <c r="R51" s="18"/>
    </row>
    <row r="52" spans="1:18" ht="26.25" customHeight="1" x14ac:dyDescent="0.2">
      <c r="A52" s="56" t="s">
        <v>580</v>
      </c>
      <c r="B52" s="56" t="s">
        <v>193</v>
      </c>
      <c r="C52" s="56" t="s">
        <v>520</v>
      </c>
      <c r="D52" s="17" t="str">
        <f>IFERROR(VLOOKUP($M52, Tables!$F$3:$G$9, 2, FALSE), "NEEDS QUALIFIER")</f>
        <v>Post</v>
      </c>
      <c r="E52" s="56" t="s">
        <v>1142</v>
      </c>
      <c r="F52" s="16" t="str">
        <f t="shared" si="1"/>
        <v>Optional</v>
      </c>
      <c r="G52" s="16" t="str">
        <f t="shared" si="2"/>
        <v>Optional</v>
      </c>
      <c r="H52" s="35" t="str">
        <f>IF(OR($A$5=H$7,$B$5=H$7,$C$5=H$7, $D$5=H$7),IF(VLOOKUP($P52, 'Requirements Updated'!$A$4:$P$621,J$1,FALSE)=0, "",VLOOKUP($P52, 'Requirements Updated'!$A$4:$P$621,J$1,FALSE)), "")</f>
        <v/>
      </c>
      <c r="I52" s="35" t="str">
        <f>IF(OR($A$5=I$7,$B$5=I$7,$C$5=I$7, $D$5=I$7),IF(VLOOKUP($P52, 'Requirements Updated'!$A$4:$P$621,K$1,FALSE)=0, "",VLOOKUP($P52, 'Requirements Updated'!$A$4:$P$621,K$1,FALSE)), "")</f>
        <v/>
      </c>
      <c r="J52" s="35" t="str">
        <f>IF(OR($A$5=J$7,$B$5=J$7,$C$5=J$7, $D$5=J$7),IF(VLOOKUP($P52, 'Requirements Updated'!$A$4:$P$621,L$1,FALSE)=0, "",VLOOKUP($P52, 'Requirements Updated'!$A$4:$P$621,L$1,FALSE)), "")</f>
        <v/>
      </c>
      <c r="K52" s="35" t="str">
        <f>IF(OR($A$5=K$7,$B$5=K$7,$C$5=K$7, $D$5=K$7),IF(VLOOKUP($P52, 'Requirements Updated'!$A$4:$P$621,M$1,FALSE)=0, "",VLOOKUP($P52, 'Requirements Updated'!$A$4:$P$621,M$1,FALSE)), "")</f>
        <v/>
      </c>
      <c r="L52" s="17"/>
      <c r="M52" s="16" t="s">
        <v>296</v>
      </c>
      <c r="N52" s="17"/>
      <c r="O52" s="16" t="s">
        <v>202</v>
      </c>
      <c r="P52" s="16" t="str">
        <f t="shared" si="0"/>
        <v>Attic roof insulationMisaligned insulationBooleanPostBuilding/BuildingDetails/Enclosure/AtticAndRoof/Attics/Attic/AtticRoofInsulation/MisalignedInsulation</v>
      </c>
      <c r="Q52" s="94"/>
      <c r="R52" s="18"/>
    </row>
    <row r="53" spans="1:18" ht="26.25" customHeight="1" x14ac:dyDescent="0.2">
      <c r="A53" s="56" t="s">
        <v>580</v>
      </c>
      <c r="B53" s="56" t="s">
        <v>195</v>
      </c>
      <c r="C53" s="56" t="s">
        <v>503</v>
      </c>
      <c r="D53" s="17" t="str">
        <f>IFERROR(VLOOKUP($M53, Tables!$F$3:$G$9, 2, FALSE), "NEEDS QUALIFIER")</f>
        <v>Post</v>
      </c>
      <c r="E53" s="56" t="s">
        <v>1115</v>
      </c>
      <c r="F53" s="16" t="str">
        <f t="shared" si="1"/>
        <v>Optional</v>
      </c>
      <c r="G53" s="16" t="str">
        <f t="shared" si="2"/>
        <v>Optional</v>
      </c>
      <c r="H53" s="35" t="str">
        <f>IF(OR($A$5=H$7,$B$5=H$7,$C$5=H$7, $D$5=H$7),IF(VLOOKUP($P53, 'Requirements Updated'!$A$4:$P$621,J$1,FALSE)=0, "",VLOOKUP($P53, 'Requirements Updated'!$A$4:$P$621,J$1,FALSE)), "")</f>
        <v/>
      </c>
      <c r="I53" s="35" t="str">
        <f>IF(OR($A$5=I$7,$B$5=I$7,$C$5=I$7, $D$5=I$7),IF(VLOOKUP($P53, 'Requirements Updated'!$A$4:$P$621,K$1,FALSE)=0, "",VLOOKUP($P53, 'Requirements Updated'!$A$4:$P$621,K$1,FALSE)), "")</f>
        <v/>
      </c>
      <c r="J53" s="35" t="str">
        <f>IF(OR($A$5=J$7,$B$5=J$7,$C$5=J$7, $D$5=J$7),IF(VLOOKUP($P53, 'Requirements Updated'!$A$4:$P$621,L$1,FALSE)=0, "",VLOOKUP($P53, 'Requirements Updated'!$A$4:$P$621,L$1,FALSE)), "")</f>
        <v/>
      </c>
      <c r="K53" s="35" t="str">
        <f>IF(OR($A$5=K$7,$B$5=K$7,$C$5=K$7, $D$5=K$7),IF(VLOOKUP($P53, 'Requirements Updated'!$A$4:$P$621,M$1,FALSE)=0, "",VLOOKUP($P53, 'Requirements Updated'!$A$4:$P$621,M$1,FALSE)), "")</f>
        <v/>
      </c>
      <c r="L53" s="17"/>
      <c r="M53" s="16" t="s">
        <v>296</v>
      </c>
      <c r="N53" s="17"/>
      <c r="O53" s="16" t="s">
        <v>203</v>
      </c>
      <c r="P53" s="16" t="str">
        <f t="shared" si="0"/>
        <v>Attic roof insulationInsulation nominal R-valueNumberPostBuilding/BuildingDetails/Enclosure/AtticAndRoof/Attics/Attic/AtticRoofInsulation/Layer/NominalRValue</v>
      </c>
      <c r="Q53" s="94"/>
      <c r="R53" s="18"/>
    </row>
    <row r="54" spans="1:18" ht="26.25" customHeight="1" x14ac:dyDescent="0.2">
      <c r="A54" s="56" t="s">
        <v>580</v>
      </c>
      <c r="B54" s="56" t="s">
        <v>198</v>
      </c>
      <c r="C54" s="56" t="s">
        <v>581</v>
      </c>
      <c r="D54" s="17" t="str">
        <f>IFERROR(VLOOKUP($M54, Tables!$F$3:$G$9, 2, FALSE), "NEEDS QUALIFIER")</f>
        <v>Post</v>
      </c>
      <c r="E54" s="56" t="s">
        <v>1113</v>
      </c>
      <c r="F54" s="16" t="str">
        <f t="shared" si="1"/>
        <v>Optional</v>
      </c>
      <c r="G54" s="16" t="str">
        <f t="shared" si="2"/>
        <v>Optional</v>
      </c>
      <c r="H54" s="35" t="str">
        <f>IF(OR($A$5=H$7,$B$5=H$7,$C$5=H$7, $D$5=H$7),IF(VLOOKUP($P54, 'Requirements Updated'!$A$4:$P$621,J$1,FALSE)=0, "",VLOOKUP($P54, 'Requirements Updated'!$A$4:$P$621,J$1,FALSE)), "")</f>
        <v/>
      </c>
      <c r="I54" s="35" t="str">
        <f>IF(OR($A$5=I$7,$B$5=I$7,$C$5=I$7, $D$5=I$7),IF(VLOOKUP($P54, 'Requirements Updated'!$A$4:$P$621,K$1,FALSE)=0, "",VLOOKUP($P54, 'Requirements Updated'!$A$4:$P$621,K$1,FALSE)), "")</f>
        <v/>
      </c>
      <c r="J54" s="35" t="str">
        <f>IF(OR($A$5=J$7,$B$5=J$7,$C$5=J$7, $D$5=J$7),IF(VLOOKUP($P54, 'Requirements Updated'!$A$4:$P$621,L$1,FALSE)=0, "",VLOOKUP($P54, 'Requirements Updated'!$A$4:$P$621,L$1,FALSE)), "")</f>
        <v/>
      </c>
      <c r="K54" s="35" t="str">
        <f>IF(OR($A$5=K$7,$B$5=K$7,$C$5=K$7, $D$5=K$7),IF(VLOOKUP($P54, 'Requirements Updated'!$A$4:$P$621,M$1,FALSE)=0, "",VLOOKUP($P54, 'Requirements Updated'!$A$4:$P$621,M$1,FALSE)), "")</f>
        <v/>
      </c>
      <c r="L54" s="17"/>
      <c r="M54" s="16" t="s">
        <v>296</v>
      </c>
      <c r="N54" s="17"/>
      <c r="O54" s="16" t="s">
        <v>204</v>
      </c>
      <c r="P54" s="16" t="str">
        <f t="shared" si="0"/>
        <v>Attic roof insulationInsulation thicknessNumber (inches)PostBuilding/BuildingDetails/Enclosure/AtticAndRoof/Attics/Attic/AtticRoofInsulation/Layer/Thickness</v>
      </c>
      <c r="Q54" s="94"/>
      <c r="R54" s="18"/>
    </row>
    <row r="55" spans="1:18" ht="26.25" customHeight="1" x14ac:dyDescent="0.2">
      <c r="A55" s="56" t="s">
        <v>580</v>
      </c>
      <c r="B55" s="56" t="s">
        <v>205</v>
      </c>
      <c r="C55" s="56" t="s">
        <v>584</v>
      </c>
      <c r="D55" s="17" t="str">
        <f>IFERROR(VLOOKUP($M55, Tables!$F$3:$G$9, 2, FALSE), "NEEDS QUALIFIER")</f>
        <v>Post</v>
      </c>
      <c r="E55" s="56" t="s">
        <v>1114</v>
      </c>
      <c r="F55" s="16" t="str">
        <f t="shared" si="1"/>
        <v>Optional</v>
      </c>
      <c r="G55" s="16" t="str">
        <f t="shared" si="2"/>
        <v>Optional</v>
      </c>
      <c r="H55" s="35" t="str">
        <f>IF(OR($A$5=H$7,$B$5=H$7,$C$5=H$7, $D$5=H$7),IF(VLOOKUP($P55, 'Requirements Updated'!$A$4:$P$621,J$1,FALSE)=0, "",VLOOKUP($P55, 'Requirements Updated'!$A$4:$P$621,J$1,FALSE)), "")</f>
        <v/>
      </c>
      <c r="I55" s="35" t="str">
        <f>IF(OR($A$5=I$7,$B$5=I$7,$C$5=I$7, $D$5=I$7),IF(VLOOKUP($P55, 'Requirements Updated'!$A$4:$P$621,K$1,FALSE)=0, "",VLOOKUP($P55, 'Requirements Updated'!$A$4:$P$621,K$1,FALSE)), "")</f>
        <v/>
      </c>
      <c r="J55" s="35" t="str">
        <f>IF(OR($A$5=J$7,$B$5=J$7,$C$5=J$7, $D$5=J$7),IF(VLOOKUP($P55, 'Requirements Updated'!$A$4:$P$621,L$1,FALSE)=0, "",VLOOKUP($P55, 'Requirements Updated'!$A$4:$P$621,L$1,FALSE)), "")</f>
        <v/>
      </c>
      <c r="K55" s="35" t="str">
        <f>IF(OR($A$5=K$7,$B$5=K$7,$C$5=K$7, $D$5=K$7),IF(VLOOKUP($P55, 'Requirements Updated'!$A$4:$P$621,M$1,FALSE)=0, "",VLOOKUP($P55, 'Requirements Updated'!$A$4:$P$621,M$1,FALSE)), "")</f>
        <v/>
      </c>
      <c r="L55" s="17"/>
      <c r="M55" s="16" t="s">
        <v>296</v>
      </c>
      <c r="N55" s="17"/>
      <c r="O55" s="16" t="s">
        <v>206</v>
      </c>
      <c r="P55" s="16" t="str">
        <f t="shared" si="0"/>
        <v>Attic roof insulationSurface areaNumber (sq.ft.)PostBuilding/BuildingDetails/Enclosure/AtticAndRoof/Attics/Attic/Area</v>
      </c>
      <c r="Q55" s="94"/>
      <c r="R55" s="18"/>
    </row>
    <row r="56" spans="1:18" ht="26.25" customHeight="1" x14ac:dyDescent="0.2">
      <c r="A56" s="56" t="s">
        <v>472</v>
      </c>
      <c r="B56" s="56" t="s">
        <v>473</v>
      </c>
      <c r="C56" s="56" t="s">
        <v>357</v>
      </c>
      <c r="D56" s="17" t="str">
        <f>IFERROR(VLOOKUP($M56, Tables!$F$3:$G$9, 2, FALSE), "NEEDS QUALIFIER")</f>
        <v>Pre</v>
      </c>
      <c r="E56" s="56" t="s">
        <v>1117</v>
      </c>
      <c r="F56" s="16" t="str">
        <f t="shared" si="1"/>
        <v>Optional</v>
      </c>
      <c r="G56" s="16" t="str">
        <f t="shared" si="2"/>
        <v>Optional</v>
      </c>
      <c r="H56" s="35" t="str">
        <f>IF(OR($A$5=H$7,$B$5=H$7,$C$5=H$7, $D$5=H$7),IF(VLOOKUP($P56, 'Requirements Updated'!$A$4:$P$621,J$1,FALSE)=0, "",VLOOKUP($P56, 'Requirements Updated'!$A$4:$P$621,J$1,FALSE)), "")</f>
        <v/>
      </c>
      <c r="I56" s="35" t="str">
        <f>IF(OR($A$5=I$7,$B$5=I$7,$C$5=I$7, $D$5=I$7),IF(VLOOKUP($P56, 'Requirements Updated'!$A$4:$P$621,K$1,FALSE)=0, "",VLOOKUP($P56, 'Requirements Updated'!$A$4:$P$621,K$1,FALSE)), "")</f>
        <v/>
      </c>
      <c r="J56" s="35" t="str">
        <f>IF(OR($A$5=J$7,$B$5=J$7,$C$5=J$7, $D$5=J$7),IF(VLOOKUP($P56, 'Requirements Updated'!$A$4:$P$621,L$1,FALSE)=0, "",VLOOKUP($P56, 'Requirements Updated'!$A$4:$P$621,L$1,FALSE)), "")</f>
        <v/>
      </c>
      <c r="K56" s="35" t="str">
        <f>IF(OR($A$5=K$7,$B$5=K$7,$C$5=K$7, $D$5=K$7),IF(VLOOKUP($P56, 'Requirements Updated'!$A$4:$P$621,M$1,FALSE)=0, "",VLOOKUP($P56, 'Requirements Updated'!$A$4:$P$621,M$1,FALSE)), "")</f>
        <v/>
      </c>
      <c r="L56" s="17"/>
      <c r="M56" s="16" t="s">
        <v>21</v>
      </c>
      <c r="N56" s="17"/>
      <c r="O56" s="16" t="s">
        <v>528</v>
      </c>
      <c r="P56" s="16" t="str">
        <f t="shared" si="0"/>
        <v>BPI-2400 inputsWeather regression start dateDatePreConsumption/ConsumptionDetails/ConsumptionInfo/BPI2400Inputs/WeatherRegressionBeginDate</v>
      </c>
      <c r="Q56" s="94"/>
      <c r="R56" s="18"/>
    </row>
    <row r="57" spans="1:18" ht="26.25" customHeight="1" x14ac:dyDescent="0.2">
      <c r="A57" s="56" t="s">
        <v>472</v>
      </c>
      <c r="B57" s="56" t="s">
        <v>474</v>
      </c>
      <c r="C57" s="56" t="s">
        <v>357</v>
      </c>
      <c r="D57" s="17" t="str">
        <f>IFERROR(VLOOKUP($M57, Tables!$F$3:$G$9, 2, FALSE), "NEEDS QUALIFIER")</f>
        <v>Pre</v>
      </c>
      <c r="E57" s="56" t="s">
        <v>1116</v>
      </c>
      <c r="F57" s="16" t="str">
        <f t="shared" si="1"/>
        <v>Optional</v>
      </c>
      <c r="G57" s="16" t="str">
        <f t="shared" si="2"/>
        <v>Optional</v>
      </c>
      <c r="H57" s="35" t="str">
        <f>IF(OR($A$5=H$7,$B$5=H$7,$C$5=H$7, $D$5=H$7),IF(VLOOKUP($P57, 'Requirements Updated'!$A$4:$P$621,J$1,FALSE)=0, "",VLOOKUP($P57, 'Requirements Updated'!$A$4:$P$621,J$1,FALSE)), "")</f>
        <v/>
      </c>
      <c r="I57" s="35" t="str">
        <f>IF(OR($A$5=I$7,$B$5=I$7,$C$5=I$7, $D$5=I$7),IF(VLOOKUP($P57, 'Requirements Updated'!$A$4:$P$621,K$1,FALSE)=0, "",VLOOKUP($P57, 'Requirements Updated'!$A$4:$P$621,K$1,FALSE)), "")</f>
        <v/>
      </c>
      <c r="J57" s="35" t="str">
        <f>IF(OR($A$5=J$7,$B$5=J$7,$C$5=J$7, $D$5=J$7),IF(VLOOKUP($P57, 'Requirements Updated'!$A$4:$P$621,L$1,FALSE)=0, "",VLOOKUP($P57, 'Requirements Updated'!$A$4:$P$621,L$1,FALSE)), "")</f>
        <v/>
      </c>
      <c r="K57" s="35" t="str">
        <f>IF(OR($A$5=K$7,$B$5=K$7,$C$5=K$7, $D$5=K$7),IF(VLOOKUP($P57, 'Requirements Updated'!$A$4:$P$621,M$1,FALSE)=0, "",VLOOKUP($P57, 'Requirements Updated'!$A$4:$P$621,M$1,FALSE)), "")</f>
        <v/>
      </c>
      <c r="L57" s="17"/>
      <c r="M57" s="16" t="s">
        <v>21</v>
      </c>
      <c r="N57" s="17"/>
      <c r="O57" s="16" t="s">
        <v>529</v>
      </c>
      <c r="P57" s="16" t="str">
        <f t="shared" si="0"/>
        <v>BPI-2400 inputsWeather regression end dateDatePreConsumption/ConsumptionDetails/ConsumptionInfo/BPI2400Inputs/WeatherRegressionEndDate</v>
      </c>
      <c r="Q57" s="94"/>
      <c r="R57" s="18"/>
    </row>
    <row r="58" spans="1:18" ht="26.25" customHeight="1" x14ac:dyDescent="0.2">
      <c r="A58" s="56" t="s">
        <v>472</v>
      </c>
      <c r="B58" s="56" t="s">
        <v>475</v>
      </c>
      <c r="C58" s="56" t="s">
        <v>505</v>
      </c>
      <c r="D58" s="17" t="str">
        <f>IFERROR(VLOOKUP($M58, Tables!$F$3:$G$9, 2, FALSE), "NEEDS QUALIFIER")</f>
        <v>Pre</v>
      </c>
      <c r="E58" s="56" t="s">
        <v>506</v>
      </c>
      <c r="F58" s="16" t="str">
        <f t="shared" si="1"/>
        <v>Optional</v>
      </c>
      <c r="G58" s="16" t="str">
        <f t="shared" si="2"/>
        <v>Optional</v>
      </c>
      <c r="H58" s="35" t="str">
        <f>IF(OR($A$5=H$7,$B$5=H$7,$C$5=H$7, $D$5=H$7),IF(VLOOKUP($P58, 'Requirements Updated'!$A$4:$P$621,J$1,FALSE)=0, "",VLOOKUP($P58, 'Requirements Updated'!$A$4:$P$621,J$1,FALSE)), "")</f>
        <v/>
      </c>
      <c r="I58" s="35" t="str">
        <f>IF(OR($A$5=I$7,$B$5=I$7,$C$5=I$7, $D$5=I$7),IF(VLOOKUP($P58, 'Requirements Updated'!$A$4:$P$621,K$1,FALSE)=0, "",VLOOKUP($P58, 'Requirements Updated'!$A$4:$P$621,K$1,FALSE)), "")</f>
        <v/>
      </c>
      <c r="J58" s="35" t="str">
        <f>IF(OR($A$5=J$7,$B$5=J$7,$C$5=J$7, $D$5=J$7),IF(VLOOKUP($P58, 'Requirements Updated'!$A$4:$P$621,L$1,FALSE)=0, "",VLOOKUP($P58, 'Requirements Updated'!$A$4:$P$621,L$1,FALSE)), "")</f>
        <v/>
      </c>
      <c r="K58" s="35" t="str">
        <f>IF(OR($A$5=K$7,$B$5=K$7,$C$5=K$7, $D$5=K$7),IF(VLOOKUP($P58, 'Requirements Updated'!$A$4:$P$621,M$1,FALSE)=0, "",VLOOKUP($P58, 'Requirements Updated'!$A$4:$P$621,M$1,FALSE)), "")</f>
        <v/>
      </c>
      <c r="L58" s="17"/>
      <c r="M58" s="16" t="s">
        <v>21</v>
      </c>
      <c r="N58" s="17"/>
      <c r="O58" s="16" t="s">
        <v>530</v>
      </c>
      <c r="P58" s="16" t="str">
        <f t="shared" si="0"/>
        <v>BPI-2400 inputsCalibration weather regression CV-RMSEFractionPreConsumption/ConsumptionDetails/ConsumptionInfo/BPI2400Inputs/CalibrationWeatherRegressionCVRMSE</v>
      </c>
      <c r="Q58" s="94"/>
      <c r="R58" s="18"/>
    </row>
    <row r="59" spans="1:18" ht="26.25" customHeight="1" x14ac:dyDescent="0.2">
      <c r="A59" s="56" t="s">
        <v>472</v>
      </c>
      <c r="B59" s="56" t="s">
        <v>476</v>
      </c>
      <c r="C59" s="56" t="s">
        <v>503</v>
      </c>
      <c r="D59" s="17" t="str">
        <f>IFERROR(VLOOKUP($M59, Tables!$F$3:$G$9, 2, FALSE), "NEEDS QUALIFIER")</f>
        <v>Pre</v>
      </c>
      <c r="E59" s="56" t="str">
        <f>B59</f>
        <v>Weather normalized annual heating usage</v>
      </c>
      <c r="F59" s="16" t="str">
        <f t="shared" si="1"/>
        <v>Optional</v>
      </c>
      <c r="G59" s="16" t="str">
        <f t="shared" si="2"/>
        <v>Optional</v>
      </c>
      <c r="H59" s="35" t="str">
        <f>IF(OR($A$5=H$7,$B$5=H$7,$C$5=H$7, $D$5=H$7),IF(VLOOKUP($P59, 'Requirements Updated'!$A$4:$P$621,J$1,FALSE)=0, "",VLOOKUP($P59, 'Requirements Updated'!$A$4:$P$621,J$1,FALSE)), "")</f>
        <v/>
      </c>
      <c r="I59" s="35" t="str">
        <f>IF(OR($A$5=I$7,$B$5=I$7,$C$5=I$7, $D$5=I$7),IF(VLOOKUP($P59, 'Requirements Updated'!$A$4:$P$621,K$1,FALSE)=0, "",VLOOKUP($P59, 'Requirements Updated'!$A$4:$P$621,K$1,FALSE)), "")</f>
        <v/>
      </c>
      <c r="J59" s="35" t="str">
        <f>IF(OR($A$5=J$7,$B$5=J$7,$C$5=J$7, $D$5=J$7),IF(VLOOKUP($P59, 'Requirements Updated'!$A$4:$P$621,L$1,FALSE)=0, "",VLOOKUP($P59, 'Requirements Updated'!$A$4:$P$621,L$1,FALSE)), "")</f>
        <v/>
      </c>
      <c r="K59" s="35" t="str">
        <f>IF(OR($A$5=K$7,$B$5=K$7,$C$5=K$7, $D$5=K$7),IF(VLOOKUP($P59, 'Requirements Updated'!$A$4:$P$621,M$1,FALSE)=0, "",VLOOKUP($P59, 'Requirements Updated'!$A$4:$P$621,M$1,FALSE)), "")</f>
        <v/>
      </c>
      <c r="L59" s="17"/>
      <c r="M59" s="16" t="s">
        <v>21</v>
      </c>
      <c r="N59" s="17"/>
      <c r="O59" s="16" t="s">
        <v>531</v>
      </c>
      <c r="P59" s="16" t="str">
        <f t="shared" si="0"/>
        <v>BPI-2400 inputsWeather normalized annual heating usageNumberPreConsumption/ConsumptionDetails/ConsumptionInfo/BPI2400Inputs/WeatherNormalizedHeatingUsage</v>
      </c>
      <c r="Q59" s="94"/>
      <c r="R59" s="18"/>
    </row>
    <row r="60" spans="1:18" ht="26.25" customHeight="1" x14ac:dyDescent="0.2">
      <c r="A60" s="56" t="s">
        <v>472</v>
      </c>
      <c r="B60" s="56" t="s">
        <v>477</v>
      </c>
      <c r="C60" s="56" t="s">
        <v>503</v>
      </c>
      <c r="D60" s="17" t="str">
        <f>IFERROR(VLOOKUP($M60, Tables!$F$3:$G$9, 2, FALSE), "NEEDS QUALIFIER")</f>
        <v>Pre</v>
      </c>
      <c r="E60" s="56" t="str">
        <f>B60</f>
        <v>Weather normalized annual cooling usage</v>
      </c>
      <c r="F60" s="16" t="str">
        <f t="shared" si="1"/>
        <v>Optional</v>
      </c>
      <c r="G60" s="16" t="str">
        <f t="shared" si="2"/>
        <v>Optional</v>
      </c>
      <c r="H60" s="35" t="str">
        <f>IF(OR($A$5=H$7,$B$5=H$7,$C$5=H$7, $D$5=H$7),IF(VLOOKUP($P60, 'Requirements Updated'!$A$4:$P$621,J$1,FALSE)=0, "",VLOOKUP($P60, 'Requirements Updated'!$A$4:$P$621,J$1,FALSE)), "")</f>
        <v/>
      </c>
      <c r="I60" s="35" t="str">
        <f>IF(OR($A$5=I$7,$B$5=I$7,$C$5=I$7, $D$5=I$7),IF(VLOOKUP($P60, 'Requirements Updated'!$A$4:$P$621,K$1,FALSE)=0, "",VLOOKUP($P60, 'Requirements Updated'!$A$4:$P$621,K$1,FALSE)), "")</f>
        <v/>
      </c>
      <c r="J60" s="35" t="str">
        <f>IF(OR($A$5=J$7,$B$5=J$7,$C$5=J$7, $D$5=J$7),IF(VLOOKUP($P60, 'Requirements Updated'!$A$4:$P$621,L$1,FALSE)=0, "",VLOOKUP($P60, 'Requirements Updated'!$A$4:$P$621,L$1,FALSE)), "")</f>
        <v/>
      </c>
      <c r="K60" s="35" t="str">
        <f>IF(OR($A$5=K$7,$B$5=K$7,$C$5=K$7, $D$5=K$7),IF(VLOOKUP($P60, 'Requirements Updated'!$A$4:$P$621,M$1,FALSE)=0, "",VLOOKUP($P60, 'Requirements Updated'!$A$4:$P$621,M$1,FALSE)), "")</f>
        <v/>
      </c>
      <c r="L60" s="17"/>
      <c r="M60" s="16" t="s">
        <v>21</v>
      </c>
      <c r="N60" s="17"/>
      <c r="O60" s="16" t="s">
        <v>532</v>
      </c>
      <c r="P60" s="16" t="str">
        <f t="shared" si="0"/>
        <v>BPI-2400 inputsWeather normalized annual cooling usageNumberPreConsumption/ConsumptionDetails/ConsumptionInfo/BPI2400Inputs/WeatherNormalizedCoolingUsage</v>
      </c>
      <c r="Q60" s="94"/>
      <c r="R60" s="18"/>
    </row>
    <row r="61" spans="1:18" ht="26.25" customHeight="1" x14ac:dyDescent="0.2">
      <c r="A61" s="56" t="s">
        <v>472</v>
      </c>
      <c r="B61" s="56" t="s">
        <v>478</v>
      </c>
      <c r="C61" s="56" t="s">
        <v>503</v>
      </c>
      <c r="D61" s="17" t="str">
        <f>IFERROR(VLOOKUP($M61, Tables!$F$3:$G$9, 2, FALSE), "NEEDS QUALIFIER")</f>
        <v>Pre</v>
      </c>
      <c r="E61" s="56" t="str">
        <f>B61</f>
        <v>Weather normalized annual baseload usage</v>
      </c>
      <c r="F61" s="16" t="str">
        <f t="shared" si="1"/>
        <v>Optional</v>
      </c>
      <c r="G61" s="16" t="str">
        <f t="shared" si="2"/>
        <v>Optional</v>
      </c>
      <c r="H61" s="35" t="str">
        <f>IF(OR($A$5=H$7,$B$5=H$7,$C$5=H$7, $D$5=H$7),IF(VLOOKUP($P61, 'Requirements Updated'!$A$4:$P$621,J$1,FALSE)=0, "",VLOOKUP($P61, 'Requirements Updated'!$A$4:$P$621,J$1,FALSE)), "")</f>
        <v/>
      </c>
      <c r="I61" s="35" t="str">
        <f>IF(OR($A$5=I$7,$B$5=I$7,$C$5=I$7, $D$5=I$7),IF(VLOOKUP($P61, 'Requirements Updated'!$A$4:$P$621,K$1,FALSE)=0, "",VLOOKUP($P61, 'Requirements Updated'!$A$4:$P$621,K$1,FALSE)), "")</f>
        <v/>
      </c>
      <c r="J61" s="35" t="str">
        <f>IF(OR($A$5=J$7,$B$5=J$7,$C$5=J$7, $D$5=J$7),IF(VLOOKUP($P61, 'Requirements Updated'!$A$4:$P$621,L$1,FALSE)=0, "",VLOOKUP($P61, 'Requirements Updated'!$A$4:$P$621,L$1,FALSE)), "")</f>
        <v/>
      </c>
      <c r="K61" s="35" t="str">
        <f>IF(OR($A$5=K$7,$B$5=K$7,$C$5=K$7, $D$5=K$7),IF(VLOOKUP($P61, 'Requirements Updated'!$A$4:$P$621,M$1,FALSE)=0, "",VLOOKUP($P61, 'Requirements Updated'!$A$4:$P$621,M$1,FALSE)), "")</f>
        <v/>
      </c>
      <c r="L61" s="17"/>
      <c r="M61" s="16" t="s">
        <v>21</v>
      </c>
      <c r="N61" s="17"/>
      <c r="O61" s="16" t="s">
        <v>533</v>
      </c>
      <c r="P61" s="16" t="str">
        <f t="shared" si="0"/>
        <v>BPI-2400 inputsWeather normalized annual baseload usageNumberPreConsumption/ConsumptionDetails/ConsumptionInfo/BPI2400Inputs/WeatherNormalizedBaseloadUsage</v>
      </c>
      <c r="Q61" s="94"/>
      <c r="R61" s="18"/>
    </row>
    <row r="62" spans="1:18" ht="26.25" customHeight="1" x14ac:dyDescent="0.2">
      <c r="A62" s="56" t="s">
        <v>472</v>
      </c>
      <c r="B62" s="56" t="s">
        <v>479</v>
      </c>
      <c r="C62" s="56" t="s">
        <v>504</v>
      </c>
      <c r="D62" s="17" t="str">
        <f>IFERROR(VLOOKUP($M62, Tables!$F$3:$G$9, 2, FALSE), "NEEDS QUALIFIER")</f>
        <v>Pre</v>
      </c>
      <c r="E62" s="56" t="s">
        <v>542</v>
      </c>
      <c r="F62" s="16" t="str">
        <f t="shared" si="1"/>
        <v>Optional</v>
      </c>
      <c r="G62" s="16" t="str">
        <f t="shared" si="2"/>
        <v>Optional</v>
      </c>
      <c r="H62" s="35" t="str">
        <f>IF(OR($A$5=H$7,$B$5=H$7,$C$5=H$7, $D$5=H$7),IF(VLOOKUP($P62, 'Requirements Updated'!$A$4:$P$621,J$1,FALSE)=0, "",VLOOKUP($P62, 'Requirements Updated'!$A$4:$P$621,J$1,FALSE)), "")</f>
        <v/>
      </c>
      <c r="I62" s="35" t="str">
        <f>IF(OR($A$5=I$7,$B$5=I$7,$C$5=I$7, $D$5=I$7),IF(VLOOKUP($P62, 'Requirements Updated'!$A$4:$P$621,K$1,FALSE)=0, "",VLOOKUP($P62, 'Requirements Updated'!$A$4:$P$621,K$1,FALSE)), "")</f>
        <v/>
      </c>
      <c r="J62" s="35" t="str">
        <f>IF(OR($A$5=J$7,$B$5=J$7,$C$5=J$7, $D$5=J$7),IF(VLOOKUP($P62, 'Requirements Updated'!$A$4:$P$621,L$1,FALSE)=0, "",VLOOKUP($P62, 'Requirements Updated'!$A$4:$P$621,L$1,FALSE)), "")</f>
        <v/>
      </c>
      <c r="K62" s="35" t="str">
        <f>IF(OR($A$5=K$7,$B$5=K$7,$C$5=K$7, $D$5=K$7),IF(VLOOKUP($P62, 'Requirements Updated'!$A$4:$P$621,M$1,FALSE)=0, "",VLOOKUP($P62, 'Requirements Updated'!$A$4:$P$621,M$1,FALSE)), "")</f>
        <v/>
      </c>
      <c r="L62" s="17"/>
      <c r="M62" s="16" t="s">
        <v>21</v>
      </c>
      <c r="N62" s="17"/>
      <c r="O62" s="16" t="s">
        <v>534</v>
      </c>
      <c r="P62" s="16" t="str">
        <f t="shared" si="0"/>
        <v>BPI-2400 inputsCalibration qualificationEnumerationPreConsumption/ConsumptionDetails/ConsumptionInfo/BPI2400Inputs/CalibrationQualification</v>
      </c>
      <c r="Q62" s="94"/>
      <c r="R62" s="18"/>
    </row>
    <row r="63" spans="1:18" ht="26.25" customHeight="1" x14ac:dyDescent="0.2">
      <c r="A63" s="56" t="s">
        <v>472</v>
      </c>
      <c r="B63" s="56" t="s">
        <v>480</v>
      </c>
      <c r="C63" s="56" t="s">
        <v>505</v>
      </c>
      <c r="D63" s="17" t="str">
        <f>IFERROR(VLOOKUP($M63, Tables!$F$3:$G$9, 2, FALSE), "NEEDS QUALIFIER")</f>
        <v>Pre</v>
      </c>
      <c r="E63" s="56" t="s">
        <v>714</v>
      </c>
      <c r="F63" s="16" t="str">
        <f t="shared" si="1"/>
        <v>Optional</v>
      </c>
      <c r="G63" s="16" t="str">
        <f t="shared" si="2"/>
        <v>Optional</v>
      </c>
      <c r="H63" s="35" t="str">
        <f>IF(OR($A$5=H$7,$B$5=H$7,$C$5=H$7, $D$5=H$7),IF(VLOOKUP($P63, 'Requirements Updated'!$A$4:$P$621,J$1,FALSE)=0, "",VLOOKUP($P63, 'Requirements Updated'!$A$4:$P$621,J$1,FALSE)), "")</f>
        <v/>
      </c>
      <c r="I63" s="35" t="str">
        <f>IF(OR($A$5=I$7,$B$5=I$7,$C$5=I$7, $D$5=I$7),IF(VLOOKUP($P63, 'Requirements Updated'!$A$4:$P$621,K$1,FALSE)=0, "",VLOOKUP($P63, 'Requirements Updated'!$A$4:$P$621,K$1,FALSE)), "")</f>
        <v/>
      </c>
      <c r="J63" s="35" t="str">
        <f>IF(OR($A$5=J$7,$B$5=J$7,$C$5=J$7, $D$5=J$7),IF(VLOOKUP($P63, 'Requirements Updated'!$A$4:$P$621,L$1,FALSE)=0, "",VLOOKUP($P63, 'Requirements Updated'!$A$4:$P$621,L$1,FALSE)), "")</f>
        <v/>
      </c>
      <c r="K63" s="35" t="str">
        <f>IF(OR($A$5=K$7,$B$5=K$7,$C$5=K$7, $D$5=K$7),IF(VLOOKUP($P63, 'Requirements Updated'!$A$4:$P$621,M$1,FALSE)=0, "",VLOOKUP($P63, 'Requirements Updated'!$A$4:$P$621,M$1,FALSE)), "")</f>
        <v/>
      </c>
      <c r="L63" s="17"/>
      <c r="M63" s="16" t="s">
        <v>21</v>
      </c>
      <c r="N63" s="17"/>
      <c r="O63" s="16" t="s">
        <v>535</v>
      </c>
      <c r="P63" s="16" t="str">
        <f t="shared" si="0"/>
        <v>BPI-2400 inputsSimplified model calibration total bias errorFractionPreConsumption/ConsumptionDetails/ConsumptionInfo/BPI2400Inputs/SimplifiedModelCalibrationTotalBiasError</v>
      </c>
      <c r="Q63" s="94"/>
      <c r="R63" s="18"/>
    </row>
    <row r="64" spans="1:18" ht="26.25" customHeight="1" x14ac:dyDescent="0.2">
      <c r="A64" s="56" t="s">
        <v>472</v>
      </c>
      <c r="B64" s="56" t="s">
        <v>481</v>
      </c>
      <c r="C64" s="56" t="s">
        <v>505</v>
      </c>
      <c r="D64" s="17" t="str">
        <f>IFERROR(VLOOKUP($M64, Tables!$F$3:$G$9, 2, FALSE), "NEEDS QUALIFIER")</f>
        <v>Pre</v>
      </c>
      <c r="E64" s="56" t="s">
        <v>710</v>
      </c>
      <c r="F64" s="16" t="str">
        <f t="shared" si="1"/>
        <v>Optional</v>
      </c>
      <c r="G64" s="16" t="str">
        <f t="shared" si="2"/>
        <v>Optional</v>
      </c>
      <c r="H64" s="35" t="str">
        <f>IF(OR($A$5=H$7,$B$5=H$7,$C$5=H$7, $D$5=H$7),IF(VLOOKUP($P64, 'Requirements Updated'!$A$4:$P$621,J$1,FALSE)=0, "",VLOOKUP($P64, 'Requirements Updated'!$A$4:$P$621,J$1,FALSE)), "")</f>
        <v/>
      </c>
      <c r="I64" s="35" t="str">
        <f>IF(OR($A$5=I$7,$B$5=I$7,$C$5=I$7, $D$5=I$7),IF(VLOOKUP($P64, 'Requirements Updated'!$A$4:$P$621,K$1,FALSE)=0, "",VLOOKUP($P64, 'Requirements Updated'!$A$4:$P$621,K$1,FALSE)), "")</f>
        <v/>
      </c>
      <c r="J64" s="35" t="str">
        <f>IF(OR($A$5=J$7,$B$5=J$7,$C$5=J$7, $D$5=J$7),IF(VLOOKUP($P64, 'Requirements Updated'!$A$4:$P$621,L$1,FALSE)=0, "",VLOOKUP($P64, 'Requirements Updated'!$A$4:$P$621,L$1,FALSE)), "")</f>
        <v/>
      </c>
      <c r="K64" s="35" t="str">
        <f>IF(OR($A$5=K$7,$B$5=K$7,$C$5=K$7, $D$5=K$7),IF(VLOOKUP($P64, 'Requirements Updated'!$A$4:$P$621,M$1,FALSE)=0, "",VLOOKUP($P64, 'Requirements Updated'!$A$4:$P$621,M$1,FALSE)), "")</f>
        <v/>
      </c>
      <c r="L64" s="17"/>
      <c r="M64" s="16" t="s">
        <v>21</v>
      </c>
      <c r="N64" s="17"/>
      <c r="O64" s="16" t="s">
        <v>536</v>
      </c>
      <c r="P64" s="16" t="str">
        <f t="shared" si="0"/>
        <v>BPI-2400 inputsDetailed model calibration heating bias errorFractionPreConsumption/ConsumptionDetails/ConsumptionInfo/BPI2400Inputs/DetailedModelCalibrationHeatingBiasError</v>
      </c>
      <c r="Q64" s="94"/>
      <c r="R64" s="18"/>
    </row>
    <row r="65" spans="1:18" ht="26.25" customHeight="1" x14ac:dyDescent="0.2">
      <c r="A65" s="56" t="s">
        <v>472</v>
      </c>
      <c r="B65" s="56" t="s">
        <v>482</v>
      </c>
      <c r="C65" s="56" t="s">
        <v>505</v>
      </c>
      <c r="D65" s="17" t="str">
        <f>IFERROR(VLOOKUP($M65, Tables!$F$3:$G$9, 2, FALSE), "NEEDS QUALIFIER")</f>
        <v>Pre</v>
      </c>
      <c r="E65" s="56" t="s">
        <v>1118</v>
      </c>
      <c r="F65" s="16" t="str">
        <f t="shared" si="1"/>
        <v>Optional</v>
      </c>
      <c r="G65" s="16" t="str">
        <f t="shared" si="2"/>
        <v>Optional</v>
      </c>
      <c r="H65" s="35" t="str">
        <f>IF(OR($A$5=H$7,$B$5=H$7,$C$5=H$7, $D$5=H$7),IF(VLOOKUP($P65, 'Requirements Updated'!$A$4:$P$621,J$1,FALSE)=0, "",VLOOKUP($P65, 'Requirements Updated'!$A$4:$P$621,J$1,FALSE)), "")</f>
        <v/>
      </c>
      <c r="I65" s="35" t="str">
        <f>IF(OR($A$5=I$7,$B$5=I$7,$C$5=I$7, $D$5=I$7),IF(VLOOKUP($P65, 'Requirements Updated'!$A$4:$P$621,K$1,FALSE)=0, "",VLOOKUP($P65, 'Requirements Updated'!$A$4:$P$621,K$1,FALSE)), "")</f>
        <v/>
      </c>
      <c r="J65" s="35" t="str">
        <f>IF(OR($A$5=J$7,$B$5=J$7,$C$5=J$7, $D$5=J$7),IF(VLOOKUP($P65, 'Requirements Updated'!$A$4:$P$621,L$1,FALSE)=0, "",VLOOKUP($P65, 'Requirements Updated'!$A$4:$P$621,L$1,FALSE)), "")</f>
        <v/>
      </c>
      <c r="K65" s="35" t="str">
        <f>IF(OR($A$5=K$7,$B$5=K$7,$C$5=K$7, $D$5=K$7),IF(VLOOKUP($P65, 'Requirements Updated'!$A$4:$P$621,M$1,FALSE)=0, "",VLOOKUP($P65, 'Requirements Updated'!$A$4:$P$621,M$1,FALSE)), "")</f>
        <v/>
      </c>
      <c r="L65" s="17"/>
      <c r="M65" s="16" t="s">
        <v>21</v>
      </c>
      <c r="N65" s="17"/>
      <c r="O65" s="16" t="s">
        <v>537</v>
      </c>
      <c r="P65" s="16" t="str">
        <f t="shared" si="0"/>
        <v>BPI-2400 inputsDetailed model calibration baseload absolute errorFractionPreConsumption/ConsumptionDetails/ConsumptionInfo/BPI2400Inputs/DetailedModelCalibrationBaseloadAbsoluteError</v>
      </c>
      <c r="Q65" s="94"/>
      <c r="R65" s="18"/>
    </row>
    <row r="66" spans="1:18" ht="26.25" customHeight="1" x14ac:dyDescent="0.2">
      <c r="A66" s="56" t="s">
        <v>472</v>
      </c>
      <c r="B66" s="56" t="s">
        <v>483</v>
      </c>
      <c r="C66" s="56" t="s">
        <v>505</v>
      </c>
      <c r="D66" s="17" t="str">
        <f>IFERROR(VLOOKUP($M66, Tables!$F$3:$G$9, 2, FALSE), "NEEDS QUALIFIER")</f>
        <v>Pre</v>
      </c>
      <c r="E66" s="56" t="s">
        <v>712</v>
      </c>
      <c r="F66" s="16" t="str">
        <f t="shared" si="1"/>
        <v>Optional</v>
      </c>
      <c r="G66" s="16" t="str">
        <f t="shared" si="2"/>
        <v>Optional</v>
      </c>
      <c r="H66" s="35" t="str">
        <f>IF(OR($A$5=H$7,$B$5=H$7,$C$5=H$7, $D$5=H$7),IF(VLOOKUP($P66, 'Requirements Updated'!$A$4:$P$621,J$1,FALSE)=0, "",VLOOKUP($P66, 'Requirements Updated'!$A$4:$P$621,J$1,FALSE)), "")</f>
        <v/>
      </c>
      <c r="I66" s="35" t="str">
        <f>IF(OR($A$5=I$7,$B$5=I$7,$C$5=I$7, $D$5=I$7),IF(VLOOKUP($P66, 'Requirements Updated'!$A$4:$P$621,K$1,FALSE)=0, "",VLOOKUP($P66, 'Requirements Updated'!$A$4:$P$621,K$1,FALSE)), "")</f>
        <v/>
      </c>
      <c r="J66" s="35" t="str">
        <f>IF(OR($A$5=J$7,$B$5=J$7,$C$5=J$7, $D$5=J$7),IF(VLOOKUP($P66, 'Requirements Updated'!$A$4:$P$621,L$1,FALSE)=0, "",VLOOKUP($P66, 'Requirements Updated'!$A$4:$P$621,L$1,FALSE)), "")</f>
        <v/>
      </c>
      <c r="K66" s="35" t="str">
        <f>IF(OR($A$5=K$7,$B$5=K$7,$C$5=K$7, $D$5=K$7),IF(VLOOKUP($P66, 'Requirements Updated'!$A$4:$P$621,M$1,FALSE)=0, "",VLOOKUP($P66, 'Requirements Updated'!$A$4:$P$621,M$1,FALSE)), "")</f>
        <v/>
      </c>
      <c r="L66" s="17"/>
      <c r="M66" s="16" t="s">
        <v>21</v>
      </c>
      <c r="N66" s="17"/>
      <c r="O66" s="16" t="s">
        <v>538</v>
      </c>
      <c r="P66" s="16" t="str">
        <f t="shared" si="0"/>
        <v>BPI-2400 inputsDetailed model calibration cooling bias errorFractionPreConsumption/ConsumptionDetails/ConsumptionInfo/BPI2400Inputs/DetailedModelCalibrationCoolingBiasError</v>
      </c>
      <c r="Q66" s="94"/>
      <c r="R66" s="18"/>
    </row>
    <row r="67" spans="1:18" ht="26.25" customHeight="1" x14ac:dyDescent="0.2">
      <c r="A67" s="56" t="s">
        <v>472</v>
      </c>
      <c r="B67" s="56" t="s">
        <v>484</v>
      </c>
      <c r="C67" s="56" t="s">
        <v>505</v>
      </c>
      <c r="D67" s="17" t="str">
        <f>IFERROR(VLOOKUP($M67, Tables!$F$3:$G$9, 2, FALSE), "NEEDS QUALIFIER")</f>
        <v>Pre</v>
      </c>
      <c r="E67" s="56" t="s">
        <v>713</v>
      </c>
      <c r="F67" s="16" t="str">
        <f t="shared" si="1"/>
        <v>Optional</v>
      </c>
      <c r="G67" s="16" t="str">
        <f t="shared" si="2"/>
        <v>Optional</v>
      </c>
      <c r="H67" s="35" t="str">
        <f>IF(OR($A$5=H$7,$B$5=H$7,$C$5=H$7, $D$5=H$7),IF(VLOOKUP($P67, 'Requirements Updated'!$A$4:$P$621,J$1,FALSE)=0, "",VLOOKUP($P67, 'Requirements Updated'!$A$4:$P$621,J$1,FALSE)), "")</f>
        <v/>
      </c>
      <c r="I67" s="35" t="str">
        <f>IF(OR($A$5=I$7,$B$5=I$7,$C$5=I$7, $D$5=I$7),IF(VLOOKUP($P67, 'Requirements Updated'!$A$4:$P$621,K$1,FALSE)=0, "",VLOOKUP($P67, 'Requirements Updated'!$A$4:$P$621,K$1,FALSE)), "")</f>
        <v/>
      </c>
      <c r="J67" s="35" t="str">
        <f>IF(OR($A$5=J$7,$B$5=J$7,$C$5=J$7, $D$5=J$7),IF(VLOOKUP($P67, 'Requirements Updated'!$A$4:$P$621,L$1,FALSE)=0, "",VLOOKUP($P67, 'Requirements Updated'!$A$4:$P$621,L$1,FALSE)), "")</f>
        <v/>
      </c>
      <c r="K67" s="35" t="str">
        <f>IF(OR($A$5=K$7,$B$5=K$7,$C$5=K$7, $D$5=K$7),IF(VLOOKUP($P67, 'Requirements Updated'!$A$4:$P$621,M$1,FALSE)=0, "",VLOOKUP($P67, 'Requirements Updated'!$A$4:$P$621,M$1,FALSE)), "")</f>
        <v/>
      </c>
      <c r="L67" s="17"/>
      <c r="M67" s="16" t="s">
        <v>21</v>
      </c>
      <c r="N67" s="17"/>
      <c r="O67" s="16" t="s">
        <v>539</v>
      </c>
      <c r="P67" s="16" t="str">
        <f t="shared" si="0"/>
        <v>BPI-2400 inputsDetailed model calibration cooling absolute errorFractionPreConsumption/ConsumptionDetails/ConsumptionInfo/BPI2400Inputs/DetailedModelCalibrationCoolingAbsoluteError</v>
      </c>
      <c r="Q67" s="94"/>
      <c r="R67" s="18"/>
    </row>
    <row r="68" spans="1:18" ht="26.25" customHeight="1" x14ac:dyDescent="0.2">
      <c r="A68" s="56" t="s">
        <v>472</v>
      </c>
      <c r="B68" s="56" t="s">
        <v>485</v>
      </c>
      <c r="C68" s="56" t="s">
        <v>505</v>
      </c>
      <c r="D68" s="17" t="str">
        <f>IFERROR(VLOOKUP($M68, Tables!$F$3:$G$9, 2, FALSE), "NEEDS QUALIFIER")</f>
        <v>Pre</v>
      </c>
      <c r="E68" s="56" t="s">
        <v>712</v>
      </c>
      <c r="F68" s="16" t="str">
        <f t="shared" si="1"/>
        <v>Optional</v>
      </c>
      <c r="G68" s="16" t="str">
        <f t="shared" si="2"/>
        <v>Optional</v>
      </c>
      <c r="H68" s="35" t="str">
        <f>IF(OR($A$5=H$7,$B$5=H$7,$C$5=H$7, $D$5=H$7),IF(VLOOKUP($P68, 'Requirements Updated'!$A$4:$P$621,J$1,FALSE)=0, "",VLOOKUP($P68, 'Requirements Updated'!$A$4:$P$621,J$1,FALSE)), "")</f>
        <v/>
      </c>
      <c r="I68" s="35" t="str">
        <f>IF(OR($A$5=I$7,$B$5=I$7,$C$5=I$7, $D$5=I$7),IF(VLOOKUP($P68, 'Requirements Updated'!$A$4:$P$621,K$1,FALSE)=0, "",VLOOKUP($P68, 'Requirements Updated'!$A$4:$P$621,K$1,FALSE)), "")</f>
        <v/>
      </c>
      <c r="J68" s="35" t="str">
        <f>IF(OR($A$5=J$7,$B$5=J$7,$C$5=J$7, $D$5=J$7),IF(VLOOKUP($P68, 'Requirements Updated'!$A$4:$P$621,L$1,FALSE)=0, "",VLOOKUP($P68, 'Requirements Updated'!$A$4:$P$621,L$1,FALSE)), "")</f>
        <v/>
      </c>
      <c r="K68" s="35" t="str">
        <f>IF(OR($A$5=K$7,$B$5=K$7,$C$5=K$7, $D$5=K$7),IF(VLOOKUP($P68, 'Requirements Updated'!$A$4:$P$621,M$1,FALSE)=0, "",VLOOKUP($P68, 'Requirements Updated'!$A$4:$P$621,M$1,FALSE)), "")</f>
        <v/>
      </c>
      <c r="L68" s="17"/>
      <c r="M68" s="16" t="s">
        <v>21</v>
      </c>
      <c r="N68" s="17"/>
      <c r="O68" s="16" t="s">
        <v>540</v>
      </c>
      <c r="P68" s="16" t="str">
        <f t="shared" si="0"/>
        <v>BPI-2400 inputsDetailed model calibration baseload bias errorFractionPreConsumption/ConsumptionDetails/ConsumptionInfo/BPI2400Inputs/DetailedModelCalibrationBaseloadBiasError</v>
      </c>
      <c r="Q68" s="94"/>
      <c r="R68" s="18"/>
    </row>
    <row r="69" spans="1:18" ht="26.25" customHeight="1" x14ac:dyDescent="0.2">
      <c r="A69" s="56" t="s">
        <v>472</v>
      </c>
      <c r="B69" s="56" t="s">
        <v>486</v>
      </c>
      <c r="C69" s="56" t="s">
        <v>505</v>
      </c>
      <c r="D69" s="17" t="str">
        <f>IFERROR(VLOOKUP($M69, Tables!$F$3:$G$9, 2, FALSE), "NEEDS QUALIFIER")</f>
        <v>Pre</v>
      </c>
      <c r="E69" s="56" t="s">
        <v>711</v>
      </c>
      <c r="F69" s="16" t="str">
        <f t="shared" si="1"/>
        <v>Optional</v>
      </c>
      <c r="G69" s="16" t="str">
        <f t="shared" si="2"/>
        <v>Optional</v>
      </c>
      <c r="H69" s="35" t="str">
        <f>IF(OR($A$5=H$7,$B$5=H$7,$C$5=H$7, $D$5=H$7),IF(VLOOKUP($P69, 'Requirements Updated'!$A$4:$P$621,J$1,FALSE)=0, "",VLOOKUP($P69, 'Requirements Updated'!$A$4:$P$621,J$1,FALSE)), "")</f>
        <v/>
      </c>
      <c r="I69" s="35" t="str">
        <f>IF(OR($A$5=I$7,$B$5=I$7,$C$5=I$7, $D$5=I$7),IF(VLOOKUP($P69, 'Requirements Updated'!$A$4:$P$621,K$1,FALSE)=0, "",VLOOKUP($P69, 'Requirements Updated'!$A$4:$P$621,K$1,FALSE)), "")</f>
        <v/>
      </c>
      <c r="J69" s="35" t="str">
        <f>IF(OR($A$5=J$7,$B$5=J$7,$C$5=J$7, $D$5=J$7),IF(VLOOKUP($P69, 'Requirements Updated'!$A$4:$P$621,L$1,FALSE)=0, "",VLOOKUP($P69, 'Requirements Updated'!$A$4:$P$621,L$1,FALSE)), "")</f>
        <v/>
      </c>
      <c r="K69" s="35" t="str">
        <f>IF(OR($A$5=K$7,$B$5=K$7,$C$5=K$7, $D$5=K$7),IF(VLOOKUP($P69, 'Requirements Updated'!$A$4:$P$621,M$1,FALSE)=0, "",VLOOKUP($P69, 'Requirements Updated'!$A$4:$P$621,M$1,FALSE)), "")</f>
        <v/>
      </c>
      <c r="L69" s="17"/>
      <c r="M69" s="16" t="s">
        <v>21</v>
      </c>
      <c r="N69" s="17"/>
      <c r="O69" s="16" t="s">
        <v>541</v>
      </c>
      <c r="P69" s="16" t="str">
        <f t="shared" si="0"/>
        <v>BPI-2400 inputsDetailed model calibration heating absolute errorFractionPreConsumption/ConsumptionDetails/ConsumptionInfo/BPI2400Inputs/DetailedModelCalibrationHeatingAbsoluteError</v>
      </c>
      <c r="Q69" s="94"/>
      <c r="R69" s="18"/>
    </row>
    <row r="70" spans="1:18" ht="26.25" customHeight="1" x14ac:dyDescent="0.2">
      <c r="A70" s="56" t="s">
        <v>565</v>
      </c>
      <c r="B70" s="56" t="s">
        <v>119</v>
      </c>
      <c r="C70" s="56" t="s">
        <v>527</v>
      </c>
      <c r="D70" s="17" t="str">
        <f>IFERROR(VLOOKUP($M70, Tables!$F$3:$G$9, 2, FALSE), "NEEDS QUALIFIER")</f>
        <v>Pre</v>
      </c>
      <c r="E70" s="56" t="s">
        <v>564</v>
      </c>
      <c r="F70" s="16" t="str">
        <f t="shared" si="1"/>
        <v>Optional</v>
      </c>
      <c r="G70" s="16" t="str">
        <f t="shared" si="2"/>
        <v>Optional</v>
      </c>
      <c r="H70" s="35" t="str">
        <f>IF(OR($A$5=H$7,$B$5=H$7,$C$5=H$7, $D$5=H$7),IF(VLOOKUP($P70, 'Requirements Updated'!$A$4:$P$621,J$1,FALSE)=0, "",VLOOKUP($P70, 'Requirements Updated'!$A$4:$P$621,J$1,FALSE)), "")</f>
        <v/>
      </c>
      <c r="I70" s="35" t="str">
        <f>IF(OR($A$5=I$7,$B$5=I$7,$C$5=I$7, $D$5=I$7),IF(VLOOKUP($P70, 'Requirements Updated'!$A$4:$P$621,K$1,FALSE)=0, "",VLOOKUP($P70, 'Requirements Updated'!$A$4:$P$621,K$1,FALSE)), "")</f>
        <v/>
      </c>
      <c r="J70" s="35" t="str">
        <f>IF(OR($A$5=J$7,$B$5=J$7,$C$5=J$7, $D$5=J$7),IF(VLOOKUP($P70, 'Requirements Updated'!$A$4:$P$621,L$1,FALSE)=0, "",VLOOKUP($P70, 'Requirements Updated'!$A$4:$P$621,L$1,FALSE)), "")</f>
        <v/>
      </c>
      <c r="K70" s="35" t="str">
        <f>IF(OR($A$5=K$7,$B$5=K$7,$C$5=K$7, $D$5=K$7),IF(VLOOKUP($P70, 'Requirements Updated'!$A$4:$P$621,M$1,FALSE)=0, "",VLOOKUP($P70, 'Requirements Updated'!$A$4:$P$621,M$1,FALSE)), "")</f>
        <v/>
      </c>
      <c r="L70" s="17"/>
      <c r="M70" s="16" t="s">
        <v>21</v>
      </c>
      <c r="N70" s="17" t="s">
        <v>120</v>
      </c>
      <c r="O70" s="16" t="s">
        <v>121</v>
      </c>
      <c r="P70" s="16" t="str">
        <f t="shared" si="0"/>
        <v>Carbon monoxide test (test-in)Current conditionNumber (ppm)PreBuilding/BuildingDetails/HealthAndSafety/CombustionAppliances/CombustionApplianceZone/CombustionApplianceTest/CarbonMonoxideTest/CurrentCondition</v>
      </c>
      <c r="Q70" s="94"/>
      <c r="R70" s="18"/>
    </row>
    <row r="71" spans="1:18" ht="26.25" customHeight="1" x14ac:dyDescent="0.2">
      <c r="A71" s="56" t="s">
        <v>565</v>
      </c>
      <c r="B71" s="56" t="s">
        <v>566</v>
      </c>
      <c r="C71" s="56" t="s">
        <v>504</v>
      </c>
      <c r="D71" s="17" t="str">
        <f>IFERROR(VLOOKUP($M71, Tables!$F$3:$G$9, 2, FALSE), "NEEDS QUALIFIER")</f>
        <v>Pre</v>
      </c>
      <c r="E71" s="56" t="s">
        <v>715</v>
      </c>
      <c r="F71" s="16" t="str">
        <f t="shared" si="1"/>
        <v>Optional</v>
      </c>
      <c r="G71" s="16" t="str">
        <f t="shared" si="2"/>
        <v>Optional</v>
      </c>
      <c r="H71" s="35" t="str">
        <f>IF(OR($A$5=H$7,$B$5=H$7,$C$5=H$7, $D$5=H$7),IF(VLOOKUP($P71, 'Requirements Updated'!$A$4:$P$621,J$1,FALSE)=0, "",VLOOKUP($P71, 'Requirements Updated'!$A$4:$P$621,J$1,FALSE)), "")</f>
        <v/>
      </c>
      <c r="I71" s="35" t="str">
        <f>IF(OR($A$5=I$7,$B$5=I$7,$C$5=I$7, $D$5=I$7),IF(VLOOKUP($P71, 'Requirements Updated'!$A$4:$P$621,K$1,FALSE)=0, "",VLOOKUP($P71, 'Requirements Updated'!$A$4:$P$621,K$1,FALSE)), "")</f>
        <v/>
      </c>
      <c r="J71" s="35" t="str">
        <f>IF(OR($A$5=J$7,$B$5=J$7,$C$5=J$7, $D$5=J$7),IF(VLOOKUP($P71, 'Requirements Updated'!$A$4:$P$621,L$1,FALSE)=0, "",VLOOKUP($P71, 'Requirements Updated'!$A$4:$P$621,L$1,FALSE)), "")</f>
        <v/>
      </c>
      <c r="K71" s="35" t="str">
        <f>IF(OR($A$5=K$7,$B$5=K$7,$C$5=K$7, $D$5=K$7),IF(VLOOKUP($P71, 'Requirements Updated'!$A$4:$P$621,M$1,FALSE)=0, "",VLOOKUP($P71, 'Requirements Updated'!$A$4:$P$621,M$1,FALSE)), "")</f>
        <v/>
      </c>
      <c r="L71" s="17"/>
      <c r="M71" s="16" t="s">
        <v>21</v>
      </c>
      <c r="N71" s="17" t="s">
        <v>120</v>
      </c>
      <c r="O71" s="16" t="s">
        <v>122</v>
      </c>
      <c r="P71" s="16" t="str">
        <f t="shared" si="0"/>
        <v>Carbon monoxide test (test-in)Test resultEnumerationPreBuilding/BuildingDetails/HealthAndSafety/CombustionAppliances/CombustionApplianceZone/CombustionApplianceTest/CarbonMonoxideTest/TestResult</v>
      </c>
      <c r="Q71" s="94"/>
      <c r="R71" s="18"/>
    </row>
    <row r="72" spans="1:18" ht="26.25" customHeight="1" x14ac:dyDescent="0.2">
      <c r="A72" s="56" t="s">
        <v>565</v>
      </c>
      <c r="B72" s="56" t="s">
        <v>123</v>
      </c>
      <c r="C72" s="56" t="s">
        <v>527</v>
      </c>
      <c r="D72" s="17" t="str">
        <f>IFERROR(VLOOKUP($M72, Tables!$F$3:$G$9, 2, FALSE), "NEEDS QUALIFIER")</f>
        <v>Pre</v>
      </c>
      <c r="E72" s="56" t="s">
        <v>1141</v>
      </c>
      <c r="F72" s="16" t="str">
        <f t="shared" si="1"/>
        <v>Optional</v>
      </c>
      <c r="G72" s="16" t="str">
        <f t="shared" si="2"/>
        <v>Optional</v>
      </c>
      <c r="H72" s="35" t="str">
        <f>IF(OR($A$5=H$7,$B$5=H$7,$C$5=H$7, $D$5=H$7),IF(VLOOKUP($P72, 'Requirements Updated'!$A$4:$P$621,J$1,FALSE)=0, "",VLOOKUP($P72, 'Requirements Updated'!$A$4:$P$621,J$1,FALSE)), "")</f>
        <v/>
      </c>
      <c r="I72" s="35" t="str">
        <f>IF(OR($A$5=I$7,$B$5=I$7,$C$5=I$7, $D$5=I$7),IF(VLOOKUP($P72, 'Requirements Updated'!$A$4:$P$621,K$1,FALSE)=0, "",VLOOKUP($P72, 'Requirements Updated'!$A$4:$P$621,K$1,FALSE)), "")</f>
        <v/>
      </c>
      <c r="J72" s="35" t="str">
        <f>IF(OR($A$5=J$7,$B$5=J$7,$C$5=J$7, $D$5=J$7),IF(VLOOKUP($P72, 'Requirements Updated'!$A$4:$P$621,L$1,FALSE)=0, "",VLOOKUP($P72, 'Requirements Updated'!$A$4:$P$621,L$1,FALSE)), "")</f>
        <v/>
      </c>
      <c r="K72" s="35" t="str">
        <f>IF(OR($A$5=K$7,$B$5=K$7,$C$5=K$7, $D$5=K$7),IF(VLOOKUP($P72, 'Requirements Updated'!$A$4:$P$621,M$1,FALSE)=0, "",VLOOKUP($P72, 'Requirements Updated'!$A$4:$P$621,M$1,FALSE)), "")</f>
        <v/>
      </c>
      <c r="L72" s="17"/>
      <c r="M72" s="16" t="s">
        <v>21</v>
      </c>
      <c r="N72" s="17" t="s">
        <v>120</v>
      </c>
      <c r="O72" s="16" t="s">
        <v>124</v>
      </c>
      <c r="P72" s="16" t="str">
        <f t="shared" si="0"/>
        <v>Carbon monoxide test (test-in)Poor scenarioNumber (ppm)PreBuilding/BuildingDetails/HealthAndSafety/CombustionAppliances/CombustionApplianceZone/CombustionApplianceTest/CarbonMonoxideTest/PoorScenario</v>
      </c>
      <c r="Q72" s="94"/>
      <c r="R72" s="18"/>
    </row>
    <row r="73" spans="1:18" ht="26.25" customHeight="1" x14ac:dyDescent="0.2">
      <c r="A73" s="56" t="s">
        <v>575</v>
      </c>
      <c r="B73" s="56" t="s">
        <v>119</v>
      </c>
      <c r="C73" s="56" t="s">
        <v>527</v>
      </c>
      <c r="D73" s="17" t="str">
        <f>IFERROR(VLOOKUP($M73, Tables!$F$3:$G$9, 2, FALSE), "NEEDS QUALIFIER")</f>
        <v>Proposed</v>
      </c>
      <c r="E73" s="56" t="s">
        <v>564</v>
      </c>
      <c r="F73" s="16" t="str">
        <f t="shared" si="1"/>
        <v>Optional</v>
      </c>
      <c r="G73" s="16" t="str">
        <f t="shared" si="2"/>
        <v>Optional</v>
      </c>
      <c r="H73" s="35" t="str">
        <f>IF(OR($A$5=H$7,$B$5=H$7,$C$5=H$7, $D$5=H$7),IF(VLOOKUP($P73, 'Requirements Updated'!$A$4:$P$621,J$1,FALSE)=0, "",VLOOKUP($P73, 'Requirements Updated'!$A$4:$P$621,J$1,FALSE)), "")</f>
        <v/>
      </c>
      <c r="I73" s="35" t="str">
        <f>IF(OR($A$5=I$7,$B$5=I$7,$C$5=I$7, $D$5=I$7),IF(VLOOKUP($P73, 'Requirements Updated'!$A$4:$P$621,K$1,FALSE)=0, "",VLOOKUP($P73, 'Requirements Updated'!$A$4:$P$621,K$1,FALSE)), "")</f>
        <v/>
      </c>
      <c r="J73" s="35" t="str">
        <f>IF(OR($A$5=J$7,$B$5=J$7,$C$5=J$7, $D$5=J$7),IF(VLOOKUP($P73, 'Requirements Updated'!$A$4:$P$621,L$1,FALSE)=0, "",VLOOKUP($P73, 'Requirements Updated'!$A$4:$P$621,L$1,FALSE)), "")</f>
        <v/>
      </c>
      <c r="K73" s="35" t="str">
        <f>IF(OR($A$5=K$7,$B$5=K$7,$C$5=K$7, $D$5=K$7),IF(VLOOKUP($P73, 'Requirements Updated'!$A$4:$P$621,M$1,FALSE)=0, "",VLOOKUP($P73, 'Requirements Updated'!$A$4:$P$621,M$1,FALSE)), "")</f>
        <v/>
      </c>
      <c r="L73" s="17"/>
      <c r="M73" s="16" t="s">
        <v>28</v>
      </c>
      <c r="N73" s="17" t="s">
        <v>120</v>
      </c>
      <c r="O73" s="16" t="s">
        <v>121</v>
      </c>
      <c r="P73" s="16" t="str">
        <f t="shared" ref="P73:P136" si="3">IF(LEN(A73&amp;B73&amp;C73&amp;D73&amp;O73)&gt;255, LEFT(A73&amp;B73&amp;C73&amp;D73&amp;O73, 255), A73&amp;B73&amp;C73&amp;D73&amp;O73)</f>
        <v>Carbon monoxide test (test-out)Current conditionNumber (ppm)ProposedBuilding/BuildingDetails/HealthAndSafety/CombustionAppliances/CombustionApplianceZone/CombustionApplianceTest/CarbonMonoxideTest/CurrentCondition</v>
      </c>
      <c r="Q73" s="94"/>
      <c r="R73" s="18"/>
    </row>
    <row r="74" spans="1:18" ht="26.25" customHeight="1" x14ac:dyDescent="0.2">
      <c r="A74" s="56" t="s">
        <v>575</v>
      </c>
      <c r="B74" s="56" t="s">
        <v>566</v>
      </c>
      <c r="C74" s="56" t="s">
        <v>504</v>
      </c>
      <c r="D74" s="17" t="str">
        <f>IFERROR(VLOOKUP($M74, Tables!$F$3:$G$9, 2, FALSE), "NEEDS QUALIFIER")</f>
        <v>Proposed</v>
      </c>
      <c r="E74" s="56" t="s">
        <v>715</v>
      </c>
      <c r="F74" s="16" t="str">
        <f t="shared" si="1"/>
        <v>Optional</v>
      </c>
      <c r="G74" s="16" t="str">
        <f t="shared" ref="G74:G137" si="4">F74</f>
        <v>Optional</v>
      </c>
      <c r="H74" s="35" t="str">
        <f>IF(OR($A$5=H$7,$B$5=H$7,$C$5=H$7, $D$5=H$7),IF(VLOOKUP($P74, 'Requirements Updated'!$A$4:$P$621,J$1,FALSE)=0, "",VLOOKUP($P74, 'Requirements Updated'!$A$4:$P$621,J$1,FALSE)), "")</f>
        <v/>
      </c>
      <c r="I74" s="35" t="str">
        <f>IF(OR($A$5=I$7,$B$5=I$7,$C$5=I$7, $D$5=I$7),IF(VLOOKUP($P74, 'Requirements Updated'!$A$4:$P$621,K$1,FALSE)=0, "",VLOOKUP($P74, 'Requirements Updated'!$A$4:$P$621,K$1,FALSE)), "")</f>
        <v/>
      </c>
      <c r="J74" s="35" t="str">
        <f>IF(OR($A$5=J$7,$B$5=J$7,$C$5=J$7, $D$5=J$7),IF(VLOOKUP($P74, 'Requirements Updated'!$A$4:$P$621,L$1,FALSE)=0, "",VLOOKUP($P74, 'Requirements Updated'!$A$4:$P$621,L$1,FALSE)), "")</f>
        <v/>
      </c>
      <c r="K74" s="35" t="str">
        <f>IF(OR($A$5=K$7,$B$5=K$7,$C$5=K$7, $D$5=K$7),IF(VLOOKUP($P74, 'Requirements Updated'!$A$4:$P$621,M$1,FALSE)=0, "",VLOOKUP($P74, 'Requirements Updated'!$A$4:$P$621,M$1,FALSE)), "")</f>
        <v/>
      </c>
      <c r="L74" s="17"/>
      <c r="M74" s="16" t="s">
        <v>28</v>
      </c>
      <c r="N74" s="17" t="s">
        <v>120</v>
      </c>
      <c r="O74" s="16" t="s">
        <v>122</v>
      </c>
      <c r="P74" s="16" t="str">
        <f t="shared" si="3"/>
        <v>Carbon monoxide test (test-out)Test resultEnumerationProposedBuilding/BuildingDetails/HealthAndSafety/CombustionAppliances/CombustionApplianceZone/CombustionApplianceTest/CarbonMonoxideTest/TestResult</v>
      </c>
      <c r="Q74" s="94"/>
      <c r="R74" s="18"/>
    </row>
    <row r="75" spans="1:18" ht="39.75" customHeight="1" x14ac:dyDescent="0.2">
      <c r="A75" s="56" t="s">
        <v>575</v>
      </c>
      <c r="B75" s="56" t="s">
        <v>123</v>
      </c>
      <c r="C75" s="56" t="s">
        <v>527</v>
      </c>
      <c r="D75" s="17" t="str">
        <f>IFERROR(VLOOKUP($M75, Tables!$F$3:$G$9, 2, FALSE), "NEEDS QUALIFIER")</f>
        <v>Proposed</v>
      </c>
      <c r="E75" s="56" t="s">
        <v>1141</v>
      </c>
      <c r="F75" s="16" t="str">
        <f t="shared" si="1"/>
        <v>Optional</v>
      </c>
      <c r="G75" s="16" t="str">
        <f t="shared" si="4"/>
        <v>Optional</v>
      </c>
      <c r="H75" s="35" t="str">
        <f>IF(OR($A$5=H$7,$B$5=H$7,$C$5=H$7, $D$5=H$7),IF(VLOOKUP($P75, 'Requirements Updated'!$A$4:$P$621,J$1,FALSE)=0, "",VLOOKUP($P75, 'Requirements Updated'!$A$4:$P$621,J$1,FALSE)), "")</f>
        <v/>
      </c>
      <c r="I75" s="35" t="str">
        <f>IF(OR($A$5=I$7,$B$5=I$7,$C$5=I$7, $D$5=I$7),IF(VLOOKUP($P75, 'Requirements Updated'!$A$4:$P$621,K$1,FALSE)=0, "",VLOOKUP($P75, 'Requirements Updated'!$A$4:$P$621,K$1,FALSE)), "")</f>
        <v/>
      </c>
      <c r="J75" s="35" t="str">
        <f>IF(OR($A$5=J$7,$B$5=J$7,$C$5=J$7, $D$5=J$7),IF(VLOOKUP($P75, 'Requirements Updated'!$A$4:$P$621,L$1,FALSE)=0, "",VLOOKUP($P75, 'Requirements Updated'!$A$4:$P$621,L$1,FALSE)), "")</f>
        <v/>
      </c>
      <c r="K75" s="35" t="str">
        <f>IF(OR($A$5=K$7,$B$5=K$7,$C$5=K$7, $D$5=K$7),IF(VLOOKUP($P75, 'Requirements Updated'!$A$4:$P$621,M$1,FALSE)=0, "",VLOOKUP($P75, 'Requirements Updated'!$A$4:$P$621,M$1,FALSE)), "")</f>
        <v/>
      </c>
      <c r="L75" s="17"/>
      <c r="M75" s="16" t="s">
        <v>28</v>
      </c>
      <c r="N75" s="17" t="s">
        <v>120</v>
      </c>
      <c r="O75" s="16" t="s">
        <v>124</v>
      </c>
      <c r="P75" s="16" t="str">
        <f t="shared" si="3"/>
        <v>Carbon monoxide test (test-out)Poor scenarioNumber (ppm)ProposedBuilding/BuildingDetails/HealthAndSafety/CombustionAppliances/CombustionApplianceZone/CombustionApplianceTest/CarbonMonoxideTest/PoorScenario</v>
      </c>
      <c r="Q75" s="94"/>
      <c r="R75" s="18"/>
    </row>
    <row r="76" spans="1:18" ht="26.25" customHeight="1" x14ac:dyDescent="0.2">
      <c r="A76" s="56" t="s">
        <v>575</v>
      </c>
      <c r="B76" s="56" t="s">
        <v>119</v>
      </c>
      <c r="C76" s="56" t="s">
        <v>527</v>
      </c>
      <c r="D76" s="17" t="str">
        <f>IFERROR(VLOOKUP($M76, Tables!$F$3:$G$9, 2, FALSE), "NEEDS QUALIFIER")</f>
        <v>Post</v>
      </c>
      <c r="E76" s="56" t="s">
        <v>564</v>
      </c>
      <c r="F76" s="16" t="str">
        <f t="shared" si="1"/>
        <v>Optional</v>
      </c>
      <c r="G76" s="16" t="str">
        <f t="shared" si="4"/>
        <v>Optional</v>
      </c>
      <c r="H76" s="35" t="str">
        <f>IF(OR($A$5=H$7,$B$5=H$7,$C$5=H$7, $D$5=H$7),IF(VLOOKUP($P76, 'Requirements Updated'!$A$4:$P$621,J$1,FALSE)=0, "",VLOOKUP($P76, 'Requirements Updated'!$A$4:$P$621,J$1,FALSE)), "")</f>
        <v/>
      </c>
      <c r="I76" s="35" t="str">
        <f>IF(OR($A$5=I$7,$B$5=I$7,$C$5=I$7, $D$5=I$7),IF(VLOOKUP($P76, 'Requirements Updated'!$A$4:$P$621,K$1,FALSE)=0, "",VLOOKUP($P76, 'Requirements Updated'!$A$4:$P$621,K$1,FALSE)), "")</f>
        <v/>
      </c>
      <c r="J76" s="35" t="str">
        <f>IF(OR($A$5=J$7,$B$5=J$7,$C$5=J$7, $D$5=J$7),IF(VLOOKUP($P76, 'Requirements Updated'!$A$4:$P$621,L$1,FALSE)=0, "",VLOOKUP($P76, 'Requirements Updated'!$A$4:$P$621,L$1,FALSE)), "")</f>
        <v/>
      </c>
      <c r="K76" s="35" t="str">
        <f>IF(OR($A$5=K$7,$B$5=K$7,$C$5=K$7, $D$5=K$7),IF(VLOOKUP($P76, 'Requirements Updated'!$A$4:$P$621,M$1,FALSE)=0, "",VLOOKUP($P76, 'Requirements Updated'!$A$4:$P$621,M$1,FALSE)), "")</f>
        <v/>
      </c>
      <c r="L76" s="17"/>
      <c r="M76" s="16" t="s">
        <v>296</v>
      </c>
      <c r="N76" s="17" t="s">
        <v>120</v>
      </c>
      <c r="O76" s="16" t="s">
        <v>121</v>
      </c>
      <c r="P76" s="16" t="str">
        <f t="shared" si="3"/>
        <v>Carbon monoxide test (test-out)Current conditionNumber (ppm)PostBuilding/BuildingDetails/HealthAndSafety/CombustionAppliances/CombustionApplianceZone/CombustionApplianceTest/CarbonMonoxideTest/CurrentCondition</v>
      </c>
      <c r="Q76" s="94"/>
      <c r="R76" s="18"/>
    </row>
    <row r="77" spans="1:18" ht="26.25" customHeight="1" x14ac:dyDescent="0.2">
      <c r="A77" s="56" t="s">
        <v>575</v>
      </c>
      <c r="B77" s="56" t="s">
        <v>566</v>
      </c>
      <c r="C77" s="56" t="s">
        <v>504</v>
      </c>
      <c r="D77" s="17" t="str">
        <f>IFERROR(VLOOKUP($M77, Tables!$F$3:$G$9, 2, FALSE), "NEEDS QUALIFIER")</f>
        <v>Post</v>
      </c>
      <c r="E77" s="56" t="s">
        <v>715</v>
      </c>
      <c r="F77" s="16" t="str">
        <f t="shared" si="1"/>
        <v>Optional</v>
      </c>
      <c r="G77" s="16" t="str">
        <f t="shared" si="4"/>
        <v>Optional</v>
      </c>
      <c r="H77" s="35" t="str">
        <f>IF(OR($A$5=H$7,$B$5=H$7,$C$5=H$7, $D$5=H$7),IF(VLOOKUP($P77, 'Requirements Updated'!$A$4:$P$621,J$1,FALSE)=0, "",VLOOKUP($P77, 'Requirements Updated'!$A$4:$P$621,J$1,FALSE)), "")</f>
        <v/>
      </c>
      <c r="I77" s="35" t="str">
        <f>IF(OR($A$5=I$7,$B$5=I$7,$C$5=I$7, $D$5=I$7),IF(VLOOKUP($P77, 'Requirements Updated'!$A$4:$P$621,K$1,FALSE)=0, "",VLOOKUP($P77, 'Requirements Updated'!$A$4:$P$621,K$1,FALSE)), "")</f>
        <v/>
      </c>
      <c r="J77" s="35" t="str">
        <f>IF(OR($A$5=J$7,$B$5=J$7,$C$5=J$7, $D$5=J$7),IF(VLOOKUP($P77, 'Requirements Updated'!$A$4:$P$621,L$1,FALSE)=0, "",VLOOKUP($P77, 'Requirements Updated'!$A$4:$P$621,L$1,FALSE)), "")</f>
        <v/>
      </c>
      <c r="K77" s="35" t="str">
        <f>IF(OR($A$5=K$7,$B$5=K$7,$C$5=K$7, $D$5=K$7),IF(VLOOKUP($P77, 'Requirements Updated'!$A$4:$P$621,M$1,FALSE)=0, "",VLOOKUP($P77, 'Requirements Updated'!$A$4:$P$621,M$1,FALSE)), "")</f>
        <v/>
      </c>
      <c r="L77" s="17"/>
      <c r="M77" s="16" t="s">
        <v>296</v>
      </c>
      <c r="N77" s="17" t="s">
        <v>120</v>
      </c>
      <c r="O77" s="16" t="s">
        <v>122</v>
      </c>
      <c r="P77" s="16" t="str">
        <f t="shared" si="3"/>
        <v>Carbon monoxide test (test-out)Test resultEnumerationPostBuilding/BuildingDetails/HealthAndSafety/CombustionAppliances/CombustionApplianceZone/CombustionApplianceTest/CarbonMonoxideTest/TestResult</v>
      </c>
      <c r="Q77" s="94"/>
      <c r="R77" s="18"/>
    </row>
    <row r="78" spans="1:18" ht="39.75" customHeight="1" x14ac:dyDescent="0.2">
      <c r="A78" s="56" t="s">
        <v>575</v>
      </c>
      <c r="B78" s="56" t="s">
        <v>123</v>
      </c>
      <c r="C78" s="56" t="s">
        <v>527</v>
      </c>
      <c r="D78" s="17" t="str">
        <f>IFERROR(VLOOKUP($M78, Tables!$F$3:$G$9, 2, FALSE), "NEEDS QUALIFIER")</f>
        <v>Post</v>
      </c>
      <c r="E78" s="56" t="s">
        <v>1141</v>
      </c>
      <c r="F78" s="16" t="str">
        <f t="shared" si="1"/>
        <v>Optional</v>
      </c>
      <c r="G78" s="16" t="str">
        <f t="shared" si="4"/>
        <v>Optional</v>
      </c>
      <c r="H78" s="35" t="str">
        <f>IF(OR($A$5=H$7,$B$5=H$7,$C$5=H$7, $D$5=H$7),IF(VLOOKUP($P78, 'Requirements Updated'!$A$4:$P$621,J$1,FALSE)=0, "",VLOOKUP($P78, 'Requirements Updated'!$A$4:$P$621,J$1,FALSE)), "")</f>
        <v/>
      </c>
      <c r="I78" s="35" t="str">
        <f>IF(OR($A$5=I$7,$B$5=I$7,$C$5=I$7, $D$5=I$7),IF(VLOOKUP($P78, 'Requirements Updated'!$A$4:$P$621,K$1,FALSE)=0, "",VLOOKUP($P78, 'Requirements Updated'!$A$4:$P$621,K$1,FALSE)), "")</f>
        <v/>
      </c>
      <c r="J78" s="35" t="str">
        <f>IF(OR($A$5=J$7,$B$5=J$7,$C$5=J$7, $D$5=J$7),IF(VLOOKUP($P78, 'Requirements Updated'!$A$4:$P$621,L$1,FALSE)=0, "",VLOOKUP($P78, 'Requirements Updated'!$A$4:$P$621,L$1,FALSE)), "")</f>
        <v/>
      </c>
      <c r="K78" s="35" t="str">
        <f>IF(OR($A$5=K$7,$B$5=K$7,$C$5=K$7, $D$5=K$7),IF(VLOOKUP($P78, 'Requirements Updated'!$A$4:$P$621,M$1,FALSE)=0, "",VLOOKUP($P78, 'Requirements Updated'!$A$4:$P$621,M$1,FALSE)), "")</f>
        <v/>
      </c>
      <c r="L78" s="17"/>
      <c r="M78" s="16" t="s">
        <v>296</v>
      </c>
      <c r="N78" s="17" t="s">
        <v>120</v>
      </c>
      <c r="O78" s="16" t="s">
        <v>124</v>
      </c>
      <c r="P78" s="16" t="str">
        <f t="shared" si="3"/>
        <v>Carbon monoxide test (test-out)Poor scenarioNumber (ppm)PostBuilding/BuildingDetails/HealthAndSafety/CombustionAppliances/CombustionApplianceZone/CombustionApplianceTest/CarbonMonoxideTest/PoorScenario</v>
      </c>
      <c r="Q78" s="94"/>
      <c r="R78" s="18"/>
    </row>
    <row r="79" spans="1:18" ht="26.25" customHeight="1" x14ac:dyDescent="0.2">
      <c r="A79" s="56" t="s">
        <v>716</v>
      </c>
      <c r="B79" s="56" t="s">
        <v>562</v>
      </c>
      <c r="C79" s="56" t="s">
        <v>117</v>
      </c>
      <c r="D79" s="17" t="str">
        <f>IFERROR(VLOOKUP($M79, Tables!$F$3:$G$9, 2, FALSE), "NEEDS QUALIFIER")</f>
        <v>Pre</v>
      </c>
      <c r="E79" s="56" t="s">
        <v>760</v>
      </c>
      <c r="F79" s="16" t="str">
        <f t="shared" si="1"/>
        <v>Optional</v>
      </c>
      <c r="G79" s="16" t="str">
        <f t="shared" si="4"/>
        <v>Optional</v>
      </c>
      <c r="H79" s="35" t="str">
        <f>IF(OR($A$5=H$7,$B$5=H$7,$C$5=H$7, $D$5=H$7),IF(VLOOKUP($P79, 'Requirements Updated'!$A$4:$P$621,J$1,FALSE)=0, "",VLOOKUP($P79, 'Requirements Updated'!$A$4:$P$621,J$1,FALSE)), "")</f>
        <v/>
      </c>
      <c r="I79" s="35" t="str">
        <f>IF(OR($A$5=I$7,$B$5=I$7,$C$5=I$7, $D$5=I$7),IF(VLOOKUP($P79, 'Requirements Updated'!$A$4:$P$621,K$1,FALSE)=0, "",VLOOKUP($P79, 'Requirements Updated'!$A$4:$P$621,K$1,FALSE)), "")</f>
        <v/>
      </c>
      <c r="J79" s="35" t="str">
        <f>IF(OR($A$5=J$7,$B$5=J$7,$C$5=J$7, $D$5=J$7),IF(VLOOKUP($P79, 'Requirements Updated'!$A$4:$P$621,L$1,FALSE)=0, "",VLOOKUP($P79, 'Requirements Updated'!$A$4:$P$621,L$1,FALSE)), "")</f>
        <v/>
      </c>
      <c r="K79" s="35" t="str">
        <f>IF(OR($A$5=K$7,$B$5=K$7,$C$5=K$7, $D$5=K$7),IF(VLOOKUP($P79, 'Requirements Updated'!$A$4:$P$621,M$1,FALSE)=0, "",VLOOKUP($P79, 'Requirements Updated'!$A$4:$P$621,M$1,FALSE)), "")</f>
        <v/>
      </c>
      <c r="L79" s="17"/>
      <c r="M79" s="16" t="s">
        <v>21</v>
      </c>
      <c r="N79" s="17"/>
      <c r="O79" s="16" t="s">
        <v>118</v>
      </c>
      <c r="P79" s="16" t="str">
        <f t="shared" si="3"/>
        <v>Combustion appliance test (test-in)CAZ applianceSystem IDPreBuilding/BuildingDetails/HealthAndSafety/CombustionAppliances/CombustionApplianceZone/CombustionApplianceTest/CAZAppliance</v>
      </c>
      <c r="Q79" s="94"/>
      <c r="R79" s="18"/>
    </row>
    <row r="80" spans="1:18" ht="26.25" customHeight="1" x14ac:dyDescent="0.2">
      <c r="A80" s="56" t="s">
        <v>716</v>
      </c>
      <c r="B80" s="56" t="s">
        <v>128</v>
      </c>
      <c r="C80" s="56" t="s">
        <v>520</v>
      </c>
      <c r="D80" s="17" t="str">
        <f>IFERROR(VLOOKUP($M80, Tables!$F$3:$G$9, 2, FALSE), "NEEDS QUALIFIER")</f>
        <v>Pre</v>
      </c>
      <c r="E80" s="56" t="s">
        <v>1120</v>
      </c>
      <c r="F80" s="16" t="str">
        <f t="shared" si="1"/>
        <v>Optional</v>
      </c>
      <c r="G80" s="16" t="str">
        <f t="shared" si="4"/>
        <v>Optional</v>
      </c>
      <c r="H80" s="35" t="str">
        <f>IF(OR($A$5=H$7,$B$5=H$7,$C$5=H$7, $D$5=H$7),IF(VLOOKUP($P80, 'Requirements Updated'!$A$4:$P$621,J$1,FALSE)=0, "",VLOOKUP($P80, 'Requirements Updated'!$A$4:$P$621,J$1,FALSE)), "")</f>
        <v/>
      </c>
      <c r="I80" s="35" t="str">
        <f>IF(OR($A$5=I$7,$B$5=I$7,$C$5=I$7, $D$5=I$7),IF(VLOOKUP($P80, 'Requirements Updated'!$A$4:$P$621,K$1,FALSE)=0, "",VLOOKUP($P80, 'Requirements Updated'!$A$4:$P$621,K$1,FALSE)), "")</f>
        <v/>
      </c>
      <c r="J80" s="35" t="str">
        <f>IF(OR($A$5=J$7,$B$5=J$7,$C$5=J$7, $D$5=J$7),IF(VLOOKUP($P80, 'Requirements Updated'!$A$4:$P$621,L$1,FALSE)=0, "",VLOOKUP($P80, 'Requirements Updated'!$A$4:$P$621,L$1,FALSE)), "")</f>
        <v/>
      </c>
      <c r="K80" s="35" t="str">
        <f>IF(OR($A$5=K$7,$B$5=K$7,$C$5=K$7, $D$5=K$7),IF(VLOOKUP($P80, 'Requirements Updated'!$A$4:$P$621,M$1,FALSE)=0, "",VLOOKUP($P80, 'Requirements Updated'!$A$4:$P$621,M$1,FALSE)), "")</f>
        <v/>
      </c>
      <c r="L80" s="17"/>
      <c r="M80" s="16" t="s">
        <v>21</v>
      </c>
      <c r="N80" s="17"/>
      <c r="O80" s="16" t="s">
        <v>129</v>
      </c>
      <c r="P80" s="16" t="str">
        <f t="shared" si="3"/>
        <v>Combustion appliance test (test-in)Leaks addressedBooleanPreBuilding/BuildingDetails/HealthAndSafety/CombustionAppliances/CombustionApplianceZone/CombustionApplianceTest/FuelLeaks/LeaksAddressed</v>
      </c>
      <c r="Q80" s="94"/>
      <c r="R80" s="18"/>
    </row>
    <row r="81" spans="1:18" ht="26.25" customHeight="1" x14ac:dyDescent="0.2">
      <c r="A81" s="56" t="s">
        <v>716</v>
      </c>
      <c r="B81" s="56" t="s">
        <v>130</v>
      </c>
      <c r="C81" s="56" t="s">
        <v>520</v>
      </c>
      <c r="D81" s="17" t="str">
        <f>IFERROR(VLOOKUP($M81, Tables!$F$3:$G$9, 2, FALSE), "NEEDS QUALIFIER")</f>
        <v>Pre</v>
      </c>
      <c r="E81" s="56" t="s">
        <v>1119</v>
      </c>
      <c r="F81" s="16" t="str">
        <f t="shared" si="1"/>
        <v>Optional</v>
      </c>
      <c r="G81" s="16" t="str">
        <f t="shared" si="4"/>
        <v>Optional</v>
      </c>
      <c r="H81" s="35" t="str">
        <f>IF(OR($A$5=H$7,$B$5=H$7,$C$5=H$7, $D$5=H$7),IF(VLOOKUP($P81, 'Requirements Updated'!$A$4:$P$621,J$1,FALSE)=0, "",VLOOKUP($P81, 'Requirements Updated'!$A$4:$P$621,J$1,FALSE)), "")</f>
        <v/>
      </c>
      <c r="I81" s="35" t="str">
        <f>IF(OR($A$5=I$7,$B$5=I$7,$C$5=I$7, $D$5=I$7),IF(VLOOKUP($P81, 'Requirements Updated'!$A$4:$P$621,K$1,FALSE)=0, "",VLOOKUP($P81, 'Requirements Updated'!$A$4:$P$621,K$1,FALSE)), "")</f>
        <v/>
      </c>
      <c r="J81" s="35" t="str">
        <f>IF(OR($A$5=J$7,$B$5=J$7,$C$5=J$7, $D$5=J$7),IF(VLOOKUP($P81, 'Requirements Updated'!$A$4:$P$621,L$1,FALSE)=0, "",VLOOKUP($P81, 'Requirements Updated'!$A$4:$P$621,L$1,FALSE)), "")</f>
        <v/>
      </c>
      <c r="K81" s="35" t="str">
        <f>IF(OR($A$5=K$7,$B$5=K$7,$C$5=K$7, $D$5=K$7),IF(VLOOKUP($P81, 'Requirements Updated'!$A$4:$P$621,M$1,FALSE)=0, "",VLOOKUP($P81, 'Requirements Updated'!$A$4:$P$621,M$1,FALSE)), "")</f>
        <v/>
      </c>
      <c r="L81" s="17"/>
      <c r="M81" s="16" t="s">
        <v>21</v>
      </c>
      <c r="N81" s="17"/>
      <c r="O81" s="16" t="s">
        <v>131</v>
      </c>
      <c r="P81" s="16" t="str">
        <f t="shared" si="3"/>
        <v>Combustion appliance test (test-in)Fuel leaks identifiedBooleanPreBuilding/BuildingDetails/HealthAndSafety/CombustionAppliances/CombustionApplianceZone/CombustionApplianceTest/FuelLeaks/LeaksIdentified</v>
      </c>
      <c r="Q81" s="94"/>
      <c r="R81" s="18"/>
    </row>
    <row r="82" spans="1:18" ht="26.25" customHeight="1" x14ac:dyDescent="0.2">
      <c r="A82" s="56" t="s">
        <v>716</v>
      </c>
      <c r="B82" s="56" t="s">
        <v>572</v>
      </c>
      <c r="C82" s="56" t="s">
        <v>527</v>
      </c>
      <c r="D82" s="17" t="str">
        <f>IFERROR(VLOOKUP($M82, Tables!$F$3:$G$9, 2, FALSE), "NEEDS QUALIFIER")</f>
        <v>Pre</v>
      </c>
      <c r="E82" s="56" t="s">
        <v>571</v>
      </c>
      <c r="F82" s="16" t="str">
        <f t="shared" si="1"/>
        <v>Optional</v>
      </c>
      <c r="G82" s="16" t="str">
        <f t="shared" si="4"/>
        <v>Optional</v>
      </c>
      <c r="H82" s="35" t="str">
        <f>IF(OR($A$5=H$7,$B$5=H$7,$C$5=H$7, $D$5=H$7),IF(VLOOKUP($P82, 'Requirements Updated'!$A$4:$P$621,J$1,FALSE)=0, "",VLOOKUP($P82, 'Requirements Updated'!$A$4:$P$621,J$1,FALSE)), "")</f>
        <v/>
      </c>
      <c r="I82" s="35" t="str">
        <f>IF(OR($A$5=I$7,$B$5=I$7,$C$5=I$7, $D$5=I$7),IF(VLOOKUP($P82, 'Requirements Updated'!$A$4:$P$621,K$1,FALSE)=0, "",VLOOKUP($P82, 'Requirements Updated'!$A$4:$P$621,K$1,FALSE)), "")</f>
        <v/>
      </c>
      <c r="J82" s="35" t="str">
        <f>IF(OR($A$5=J$7,$B$5=J$7,$C$5=J$7, $D$5=J$7),IF(VLOOKUP($P82, 'Requirements Updated'!$A$4:$P$621,L$1,FALSE)=0, "",VLOOKUP($P82, 'Requirements Updated'!$A$4:$P$621,L$1,FALSE)), "")</f>
        <v/>
      </c>
      <c r="K82" s="35" t="str">
        <f>IF(OR($A$5=K$7,$B$5=K$7,$C$5=K$7, $D$5=K$7),IF(VLOOKUP($P82, 'Requirements Updated'!$A$4:$P$621,M$1,FALSE)=0, "",VLOOKUP($P82, 'Requirements Updated'!$A$4:$P$621,M$1,FALSE)), "")</f>
        <v/>
      </c>
      <c r="L82" s="17"/>
      <c r="M82" s="16" t="s">
        <v>21</v>
      </c>
      <c r="N82" s="17" t="s">
        <v>120</v>
      </c>
      <c r="O82" s="16" t="s">
        <v>132</v>
      </c>
      <c r="P82" s="16" t="str">
        <f t="shared" si="3"/>
        <v>Combustion appliance test (test-in)Maximum ambient CO in living space during auditNumber (ppm)PreBuilding/BuildingDetails/HealthAndSafety/CombustionAppliances/CombustionApplianceZone/CombustionApplianceTest/CarbonMonoxideTest/MaxAmbientCOinLivingSpaceDuri</v>
      </c>
      <c r="Q82" s="94"/>
      <c r="R82" s="18"/>
    </row>
    <row r="83" spans="1:18" ht="26.25" customHeight="1" x14ac:dyDescent="0.2">
      <c r="A83" s="56" t="s">
        <v>716</v>
      </c>
      <c r="B83" s="56" t="s">
        <v>133</v>
      </c>
      <c r="C83" s="56" t="s">
        <v>573</v>
      </c>
      <c r="D83" s="17" t="str">
        <f>IFERROR(VLOOKUP($M83, Tables!$F$3:$G$9, 2, FALSE), "NEEDS QUALIFIER")</f>
        <v>Pre</v>
      </c>
      <c r="E83" s="56" t="s">
        <v>1121</v>
      </c>
      <c r="F83" s="16" t="str">
        <f t="shared" si="1"/>
        <v>Optional</v>
      </c>
      <c r="G83" s="16" t="str">
        <f t="shared" si="4"/>
        <v>Optional</v>
      </c>
      <c r="H83" s="35" t="str">
        <f>IF(OR($A$5=H$7,$B$5=H$7,$C$5=H$7, $D$5=H$7),IF(VLOOKUP($P83, 'Requirements Updated'!$A$4:$P$621,J$1,FALSE)=0, "",VLOOKUP($P83, 'Requirements Updated'!$A$4:$P$621,J$1,FALSE)), "")</f>
        <v/>
      </c>
      <c r="I83" s="35" t="str">
        <f>IF(OR($A$5=I$7,$B$5=I$7,$C$5=I$7, $D$5=I$7),IF(VLOOKUP($P83, 'Requirements Updated'!$A$4:$P$621,K$1,FALSE)=0, "",VLOOKUP($P83, 'Requirements Updated'!$A$4:$P$621,K$1,FALSE)), "")</f>
        <v/>
      </c>
      <c r="J83" s="35" t="str">
        <f>IF(OR($A$5=J$7,$B$5=J$7,$C$5=J$7, $D$5=J$7),IF(VLOOKUP($P83, 'Requirements Updated'!$A$4:$P$621,L$1,FALSE)=0, "",VLOOKUP($P83, 'Requirements Updated'!$A$4:$P$621,L$1,FALSE)), "")</f>
        <v/>
      </c>
      <c r="K83" s="35" t="str">
        <f>IF(OR($A$5=K$7,$B$5=K$7,$C$5=K$7, $D$5=K$7),IF(VLOOKUP($P83, 'Requirements Updated'!$A$4:$P$621,M$1,FALSE)=0, "",VLOOKUP($P83, 'Requirements Updated'!$A$4:$P$621,M$1,FALSE)), "")</f>
        <v/>
      </c>
      <c r="L83" s="17"/>
      <c r="M83" s="16" t="s">
        <v>21</v>
      </c>
      <c r="N83" s="17"/>
      <c r="O83" s="16" t="s">
        <v>134</v>
      </c>
      <c r="P83" s="16" t="str">
        <f t="shared" si="3"/>
        <v>Combustion appliance test (test-in)Outside temperature at time of flue draft testNumber (degrees F)PreBuilding/BuildingDetails/HealthAndSafety/CombustionAppliances/CombustionApplianceZone/CombustionApplianceTest/OutsideTemperatureFlueDraftTest</v>
      </c>
      <c r="Q83" s="94"/>
      <c r="R83" s="18"/>
    </row>
    <row r="84" spans="1:18" ht="26.25" customHeight="1" x14ac:dyDescent="0.2">
      <c r="A84" s="56" t="s">
        <v>717</v>
      </c>
      <c r="B84" s="56" t="s">
        <v>128</v>
      </c>
      <c r="C84" s="56" t="s">
        <v>520</v>
      </c>
      <c r="D84" s="17" t="str">
        <f>IFERROR(VLOOKUP($M84, Tables!$F$3:$G$9, 2, FALSE), "NEEDS QUALIFIER")</f>
        <v>Proposed</v>
      </c>
      <c r="E84" s="56" t="s">
        <v>1120</v>
      </c>
      <c r="F84" s="16" t="str">
        <f t="shared" si="1"/>
        <v>Optional</v>
      </c>
      <c r="G84" s="16" t="str">
        <f t="shared" si="4"/>
        <v>Optional</v>
      </c>
      <c r="H84" s="35" t="str">
        <f>IF(OR($A$5=H$7,$B$5=H$7,$C$5=H$7, $D$5=H$7),IF(VLOOKUP($P84, 'Requirements Updated'!$A$4:$P$621,J$1,FALSE)=0, "",VLOOKUP($P84, 'Requirements Updated'!$A$4:$P$621,J$1,FALSE)), "")</f>
        <v/>
      </c>
      <c r="I84" s="35" t="str">
        <f>IF(OR($A$5=I$7,$B$5=I$7,$C$5=I$7, $D$5=I$7),IF(VLOOKUP($P84, 'Requirements Updated'!$A$4:$P$621,K$1,FALSE)=0, "",VLOOKUP($P84, 'Requirements Updated'!$A$4:$P$621,K$1,FALSE)), "")</f>
        <v/>
      </c>
      <c r="J84" s="35" t="str">
        <f>IF(OR($A$5=J$7,$B$5=J$7,$C$5=J$7, $D$5=J$7),IF(VLOOKUP($P84, 'Requirements Updated'!$A$4:$P$621,L$1,FALSE)=0, "",VLOOKUP($P84, 'Requirements Updated'!$A$4:$P$621,L$1,FALSE)), "")</f>
        <v/>
      </c>
      <c r="K84" s="35" t="str">
        <f>IF(OR($A$5=K$7,$B$5=K$7,$C$5=K$7, $D$5=K$7),IF(VLOOKUP($P84, 'Requirements Updated'!$A$4:$P$621,M$1,FALSE)=0, "",VLOOKUP($P84, 'Requirements Updated'!$A$4:$P$621,M$1,FALSE)), "")</f>
        <v/>
      </c>
      <c r="L84" s="17"/>
      <c r="M84" s="16" t="s">
        <v>28</v>
      </c>
      <c r="N84" s="17"/>
      <c r="O84" s="16" t="s">
        <v>129</v>
      </c>
      <c r="P84" s="16" t="str">
        <f t="shared" si="3"/>
        <v>Combustion appliance test (test-out)Leaks addressedBooleanProposedBuilding/BuildingDetails/HealthAndSafety/CombustionAppliances/CombustionApplianceZone/CombustionApplianceTest/FuelLeaks/LeaksAddressed</v>
      </c>
      <c r="Q84" s="94"/>
      <c r="R84" s="18"/>
    </row>
    <row r="85" spans="1:18" ht="26.25" customHeight="1" x14ac:dyDescent="0.2">
      <c r="A85" s="56" t="s">
        <v>717</v>
      </c>
      <c r="B85" s="56" t="s">
        <v>130</v>
      </c>
      <c r="C85" s="56" t="s">
        <v>520</v>
      </c>
      <c r="D85" s="17" t="str">
        <f>IFERROR(VLOOKUP($M85, Tables!$F$3:$G$9, 2, FALSE), "NEEDS QUALIFIER")</f>
        <v>Proposed</v>
      </c>
      <c r="E85" s="56" t="s">
        <v>1119</v>
      </c>
      <c r="F85" s="16" t="str">
        <f t="shared" si="1"/>
        <v>Optional</v>
      </c>
      <c r="G85" s="16" t="str">
        <f t="shared" si="4"/>
        <v>Optional</v>
      </c>
      <c r="H85" s="35" t="str">
        <f>IF(OR($A$5=H$7,$B$5=H$7,$C$5=H$7, $D$5=H$7),IF(VLOOKUP($P85, 'Requirements Updated'!$A$4:$P$621,J$1,FALSE)=0, "",VLOOKUP($P85, 'Requirements Updated'!$A$4:$P$621,J$1,FALSE)), "")</f>
        <v/>
      </c>
      <c r="I85" s="35" t="str">
        <f>IF(OR($A$5=I$7,$B$5=I$7,$C$5=I$7, $D$5=I$7),IF(VLOOKUP($P85, 'Requirements Updated'!$A$4:$P$621,K$1,FALSE)=0, "",VLOOKUP($P85, 'Requirements Updated'!$A$4:$P$621,K$1,FALSE)), "")</f>
        <v/>
      </c>
      <c r="J85" s="35" t="str">
        <f>IF(OR($A$5=J$7,$B$5=J$7,$C$5=J$7, $D$5=J$7),IF(VLOOKUP($P85, 'Requirements Updated'!$A$4:$P$621,L$1,FALSE)=0, "",VLOOKUP($P85, 'Requirements Updated'!$A$4:$P$621,L$1,FALSE)), "")</f>
        <v/>
      </c>
      <c r="K85" s="35" t="str">
        <f>IF(OR($A$5=K$7,$B$5=K$7,$C$5=K$7, $D$5=K$7),IF(VLOOKUP($P85, 'Requirements Updated'!$A$4:$P$621,M$1,FALSE)=0, "",VLOOKUP($P85, 'Requirements Updated'!$A$4:$P$621,M$1,FALSE)), "")</f>
        <v/>
      </c>
      <c r="L85" s="17"/>
      <c r="M85" s="16" t="s">
        <v>28</v>
      </c>
      <c r="N85" s="17"/>
      <c r="O85" s="16" t="s">
        <v>131</v>
      </c>
      <c r="P85" s="16" t="str">
        <f t="shared" si="3"/>
        <v>Combustion appliance test (test-out)Fuel leaks identifiedBooleanProposedBuilding/BuildingDetails/HealthAndSafety/CombustionAppliances/CombustionApplianceZone/CombustionApplianceTest/FuelLeaks/LeaksIdentified</v>
      </c>
      <c r="Q85" s="94"/>
      <c r="R85" s="18"/>
    </row>
    <row r="86" spans="1:18" ht="26.25" customHeight="1" x14ac:dyDescent="0.2">
      <c r="A86" s="56" t="s">
        <v>717</v>
      </c>
      <c r="B86" s="56" t="s">
        <v>572</v>
      </c>
      <c r="C86" s="56" t="s">
        <v>527</v>
      </c>
      <c r="D86" s="17" t="str">
        <f>IFERROR(VLOOKUP($M86, Tables!$F$3:$G$9, 2, FALSE), "NEEDS QUALIFIER")</f>
        <v>Proposed</v>
      </c>
      <c r="E86" s="56" t="s">
        <v>571</v>
      </c>
      <c r="F86" s="16" t="str">
        <f t="shared" ref="F86:F165" si="5">IF(OR($H86="X", $I86="X", $J86="X", $K86="X"), "Required", "Optional")</f>
        <v>Optional</v>
      </c>
      <c r="G86" s="16" t="str">
        <f t="shared" si="4"/>
        <v>Optional</v>
      </c>
      <c r="H86" s="35" t="str">
        <f>IF(OR($A$5=H$7,$B$5=H$7,$C$5=H$7, $D$5=H$7),IF(VLOOKUP($P86, 'Requirements Updated'!$A$4:$P$621,J$1,FALSE)=0, "",VLOOKUP($P86, 'Requirements Updated'!$A$4:$P$621,J$1,FALSE)), "")</f>
        <v/>
      </c>
      <c r="I86" s="35" t="str">
        <f>IF(OR($A$5=I$7,$B$5=I$7,$C$5=I$7, $D$5=I$7),IF(VLOOKUP($P86, 'Requirements Updated'!$A$4:$P$621,K$1,FALSE)=0, "",VLOOKUP($P86, 'Requirements Updated'!$A$4:$P$621,K$1,FALSE)), "")</f>
        <v/>
      </c>
      <c r="J86" s="35" t="str">
        <f>IF(OR($A$5=J$7,$B$5=J$7,$C$5=J$7, $D$5=J$7),IF(VLOOKUP($P86, 'Requirements Updated'!$A$4:$P$621,L$1,FALSE)=0, "",VLOOKUP($P86, 'Requirements Updated'!$A$4:$P$621,L$1,FALSE)), "")</f>
        <v/>
      </c>
      <c r="K86" s="35" t="str">
        <f>IF(OR($A$5=K$7,$B$5=K$7,$C$5=K$7, $D$5=K$7),IF(VLOOKUP($P86, 'Requirements Updated'!$A$4:$P$621,M$1,FALSE)=0, "",VLOOKUP($P86, 'Requirements Updated'!$A$4:$P$621,M$1,FALSE)), "")</f>
        <v/>
      </c>
      <c r="L86" s="17"/>
      <c r="M86" s="16" t="s">
        <v>28</v>
      </c>
      <c r="N86" s="17" t="s">
        <v>120</v>
      </c>
      <c r="O86" s="16" t="s">
        <v>132</v>
      </c>
      <c r="P86" s="16" t="str">
        <f t="shared" si="3"/>
        <v>Combustion appliance test (test-out)Maximum ambient CO in living space during auditNumber (ppm)ProposedBuilding/BuildingDetails/HealthAndSafety/CombustionAppliances/CombustionApplianceZone/CombustionApplianceTest/CarbonMonoxideTest/MaxAmbientCOinLivingSpa</v>
      </c>
      <c r="Q86" s="94"/>
      <c r="R86" s="18"/>
    </row>
    <row r="87" spans="1:18" ht="26.25" customHeight="1" x14ac:dyDescent="0.2">
      <c r="A87" s="56" t="s">
        <v>717</v>
      </c>
      <c r="B87" s="56" t="s">
        <v>114</v>
      </c>
      <c r="C87" s="56" t="s">
        <v>516</v>
      </c>
      <c r="D87" s="17" t="str">
        <f>IFERROR(VLOOKUP($M87, Tables!$F$3:$G$9, 2, FALSE), "NEEDS QUALIFIER")</f>
        <v>Proposed</v>
      </c>
      <c r="E87" s="56" t="s">
        <v>1123</v>
      </c>
      <c r="F87" s="16" t="str">
        <f t="shared" si="5"/>
        <v>Optional</v>
      </c>
      <c r="G87" s="16" t="str">
        <f t="shared" si="4"/>
        <v>Optional</v>
      </c>
      <c r="H87" s="35" t="str">
        <f>IF(OR($A$5=H$7,$B$5=H$7,$C$5=H$7, $D$5=H$7),IF(VLOOKUP($P87, 'Requirements Updated'!$A$4:$P$621,J$1,FALSE)=0, "",VLOOKUP($P87, 'Requirements Updated'!$A$4:$P$621,J$1,FALSE)), "")</f>
        <v/>
      </c>
      <c r="I87" s="35" t="str">
        <f>IF(OR($A$5=I$7,$B$5=I$7,$C$5=I$7, $D$5=I$7),IF(VLOOKUP($P87, 'Requirements Updated'!$A$4:$P$621,K$1,FALSE)=0, "",VLOOKUP($P87, 'Requirements Updated'!$A$4:$P$621,K$1,FALSE)), "")</f>
        <v/>
      </c>
      <c r="J87" s="35" t="str">
        <f>IF(OR($A$5=J$7,$B$5=J$7,$C$5=J$7, $D$5=J$7),IF(VLOOKUP($P87, 'Requirements Updated'!$A$4:$P$621,L$1,FALSE)=0, "",VLOOKUP($P87, 'Requirements Updated'!$A$4:$P$621,L$1,FALSE)), "")</f>
        <v/>
      </c>
      <c r="K87" s="35" t="str">
        <f>IF(OR($A$5=K$7,$B$5=K$7,$C$5=K$7, $D$5=K$7),IF(VLOOKUP($P87, 'Requirements Updated'!$A$4:$P$621,M$1,FALSE)=0, "",VLOOKUP($P87, 'Requirements Updated'!$A$4:$P$621,M$1,FALSE)), "")</f>
        <v/>
      </c>
      <c r="L87" s="17"/>
      <c r="M87" s="16" t="s">
        <v>28</v>
      </c>
      <c r="N87" s="17"/>
      <c r="O87" s="16" t="s">
        <v>141</v>
      </c>
      <c r="P87" s="16" t="str">
        <f t="shared" si="3"/>
        <v>Combustion appliance test (test-out)NotesTextProposedBuilding/BuildingDetails/HealthAndSafety/CombustionAppliances/CombustionApplianceZone/CombustionApplianceTest/Notes</v>
      </c>
      <c r="Q87" s="94"/>
      <c r="R87" s="18"/>
    </row>
    <row r="88" spans="1:18" ht="26.25" customHeight="1" x14ac:dyDescent="0.2">
      <c r="A88" s="56" t="s">
        <v>717</v>
      </c>
      <c r="B88" s="56" t="s">
        <v>133</v>
      </c>
      <c r="C88" s="56" t="s">
        <v>573</v>
      </c>
      <c r="D88" s="17" t="str">
        <f>IFERROR(VLOOKUP($M88, Tables!$F$3:$G$9, 2, FALSE), "NEEDS QUALIFIER")</f>
        <v>Proposed</v>
      </c>
      <c r="E88" s="56" t="s">
        <v>1121</v>
      </c>
      <c r="F88" s="16" t="str">
        <f t="shared" si="5"/>
        <v>Optional</v>
      </c>
      <c r="G88" s="16" t="str">
        <f t="shared" si="4"/>
        <v>Optional</v>
      </c>
      <c r="H88" s="35" t="str">
        <f>IF(OR($A$5=H$7,$B$5=H$7,$C$5=H$7, $D$5=H$7),IF(VLOOKUP($P88, 'Requirements Updated'!$A$4:$P$621,J$1,FALSE)=0, "",VLOOKUP($P88, 'Requirements Updated'!$A$4:$P$621,J$1,FALSE)), "")</f>
        <v/>
      </c>
      <c r="I88" s="35" t="str">
        <f>IF(OR($A$5=I$7,$B$5=I$7,$C$5=I$7, $D$5=I$7),IF(VLOOKUP($P88, 'Requirements Updated'!$A$4:$P$621,K$1,FALSE)=0, "",VLOOKUP($P88, 'Requirements Updated'!$A$4:$P$621,K$1,FALSE)), "")</f>
        <v/>
      </c>
      <c r="J88" s="35" t="str">
        <f>IF(OR($A$5=J$7,$B$5=J$7,$C$5=J$7, $D$5=J$7),IF(VLOOKUP($P88, 'Requirements Updated'!$A$4:$P$621,L$1,FALSE)=0, "",VLOOKUP($P88, 'Requirements Updated'!$A$4:$P$621,L$1,FALSE)), "")</f>
        <v/>
      </c>
      <c r="K88" s="35" t="str">
        <f>IF(OR($A$5=K$7,$B$5=K$7,$C$5=K$7, $D$5=K$7),IF(VLOOKUP($P88, 'Requirements Updated'!$A$4:$P$621,M$1,FALSE)=0, "",VLOOKUP($P88, 'Requirements Updated'!$A$4:$P$621,M$1,FALSE)), "")</f>
        <v/>
      </c>
      <c r="L88" s="17"/>
      <c r="M88" s="16" t="s">
        <v>28</v>
      </c>
      <c r="N88" s="17" t="s">
        <v>120</v>
      </c>
      <c r="O88" s="16" t="s">
        <v>134</v>
      </c>
      <c r="P88" s="16" t="str">
        <f t="shared" si="3"/>
        <v>Combustion appliance test (test-out)Outside temperature at time of flue draft testNumber (degrees F)ProposedBuilding/BuildingDetails/HealthAndSafety/CombustionAppliances/CombustionApplianceZone/CombustionApplianceTest/OutsideTemperatureFlueDraftTest</v>
      </c>
      <c r="Q88" s="94"/>
      <c r="R88" s="18"/>
    </row>
    <row r="89" spans="1:18" ht="26.25" customHeight="1" x14ac:dyDescent="0.2">
      <c r="A89" s="56" t="s">
        <v>717</v>
      </c>
      <c r="B89" s="56" t="s">
        <v>128</v>
      </c>
      <c r="C89" s="56" t="s">
        <v>520</v>
      </c>
      <c r="D89" s="17" t="str">
        <f>IFERROR(VLOOKUP($M89, Tables!$F$3:$G$9, 2, FALSE), "NEEDS QUALIFIER")</f>
        <v>Post</v>
      </c>
      <c r="E89" s="56" t="s">
        <v>1120</v>
      </c>
      <c r="F89" s="16" t="str">
        <f t="shared" si="5"/>
        <v>Optional</v>
      </c>
      <c r="G89" s="16" t="str">
        <f t="shared" si="4"/>
        <v>Optional</v>
      </c>
      <c r="H89" s="35" t="str">
        <f>IF(OR($A$5=H$7,$B$5=H$7,$C$5=H$7, $D$5=H$7),IF(VLOOKUP($P89, 'Requirements Updated'!$A$4:$P$621,J$1,FALSE)=0, "",VLOOKUP($P89, 'Requirements Updated'!$A$4:$P$621,J$1,FALSE)), "")</f>
        <v/>
      </c>
      <c r="I89" s="35" t="str">
        <f>IF(OR($A$5=I$7,$B$5=I$7,$C$5=I$7, $D$5=I$7),IF(VLOOKUP($P89, 'Requirements Updated'!$A$4:$P$621,K$1,FALSE)=0, "",VLOOKUP($P89, 'Requirements Updated'!$A$4:$P$621,K$1,FALSE)), "")</f>
        <v/>
      </c>
      <c r="J89" s="35" t="str">
        <f>IF(OR($A$5=J$7,$B$5=J$7,$C$5=J$7, $D$5=J$7),IF(VLOOKUP($P89, 'Requirements Updated'!$A$4:$P$621,L$1,FALSE)=0, "",VLOOKUP($P89, 'Requirements Updated'!$A$4:$P$621,L$1,FALSE)), "")</f>
        <v/>
      </c>
      <c r="K89" s="35" t="str">
        <f>IF(OR($A$5=K$7,$B$5=K$7,$C$5=K$7, $D$5=K$7),IF(VLOOKUP($P89, 'Requirements Updated'!$A$4:$P$621,M$1,FALSE)=0, "",VLOOKUP($P89, 'Requirements Updated'!$A$4:$P$621,M$1,FALSE)), "")</f>
        <v/>
      </c>
      <c r="L89" s="17"/>
      <c r="M89" s="16" t="s">
        <v>296</v>
      </c>
      <c r="N89" s="17"/>
      <c r="O89" s="16" t="s">
        <v>129</v>
      </c>
      <c r="P89" s="16" t="str">
        <f t="shared" si="3"/>
        <v>Combustion appliance test (test-out)Leaks addressedBooleanPostBuilding/BuildingDetails/HealthAndSafety/CombustionAppliances/CombustionApplianceZone/CombustionApplianceTest/FuelLeaks/LeaksAddressed</v>
      </c>
      <c r="Q89" s="94"/>
      <c r="R89" s="18"/>
    </row>
    <row r="90" spans="1:18" ht="26.25" customHeight="1" x14ac:dyDescent="0.2">
      <c r="A90" s="56" t="s">
        <v>717</v>
      </c>
      <c r="B90" s="56" t="s">
        <v>130</v>
      </c>
      <c r="C90" s="56" t="s">
        <v>520</v>
      </c>
      <c r="D90" s="17" t="str">
        <f>IFERROR(VLOOKUP($M90, Tables!$F$3:$G$9, 2, FALSE), "NEEDS QUALIFIER")</f>
        <v>Post</v>
      </c>
      <c r="E90" s="56" t="s">
        <v>1119</v>
      </c>
      <c r="F90" s="16" t="str">
        <f t="shared" si="5"/>
        <v>Optional</v>
      </c>
      <c r="G90" s="16" t="str">
        <f t="shared" si="4"/>
        <v>Optional</v>
      </c>
      <c r="H90" s="35" t="str">
        <f>IF(OR($A$5=H$7,$B$5=H$7,$C$5=H$7, $D$5=H$7),IF(VLOOKUP($P90, 'Requirements Updated'!$A$4:$P$621,J$1,FALSE)=0, "",VLOOKUP($P90, 'Requirements Updated'!$A$4:$P$621,J$1,FALSE)), "")</f>
        <v/>
      </c>
      <c r="I90" s="35" t="str">
        <f>IF(OR($A$5=I$7,$B$5=I$7,$C$5=I$7, $D$5=I$7),IF(VLOOKUP($P90, 'Requirements Updated'!$A$4:$P$621,K$1,FALSE)=0, "",VLOOKUP($P90, 'Requirements Updated'!$A$4:$P$621,K$1,FALSE)), "")</f>
        <v/>
      </c>
      <c r="J90" s="35" t="str">
        <f>IF(OR($A$5=J$7,$B$5=J$7,$C$5=J$7, $D$5=J$7),IF(VLOOKUP($P90, 'Requirements Updated'!$A$4:$P$621,L$1,FALSE)=0, "",VLOOKUP($P90, 'Requirements Updated'!$A$4:$P$621,L$1,FALSE)), "")</f>
        <v/>
      </c>
      <c r="K90" s="35" t="str">
        <f>IF(OR($A$5=K$7,$B$5=K$7,$C$5=K$7, $D$5=K$7),IF(VLOOKUP($P90, 'Requirements Updated'!$A$4:$P$621,M$1,FALSE)=0, "",VLOOKUP($P90, 'Requirements Updated'!$A$4:$P$621,M$1,FALSE)), "")</f>
        <v/>
      </c>
      <c r="L90" s="17"/>
      <c r="M90" s="16" t="s">
        <v>296</v>
      </c>
      <c r="N90" s="17"/>
      <c r="O90" s="16" t="s">
        <v>131</v>
      </c>
      <c r="P90" s="16" t="str">
        <f t="shared" si="3"/>
        <v>Combustion appliance test (test-out)Fuel leaks identifiedBooleanPostBuilding/BuildingDetails/HealthAndSafety/CombustionAppliances/CombustionApplianceZone/CombustionApplianceTest/FuelLeaks/LeaksIdentified</v>
      </c>
      <c r="Q90" s="94"/>
      <c r="R90" s="18"/>
    </row>
    <row r="91" spans="1:18" ht="26.25" customHeight="1" x14ac:dyDescent="0.2">
      <c r="A91" s="56" t="s">
        <v>717</v>
      </c>
      <c r="B91" s="56" t="s">
        <v>572</v>
      </c>
      <c r="C91" s="56" t="s">
        <v>527</v>
      </c>
      <c r="D91" s="17" t="str">
        <f>IFERROR(VLOOKUP($M91, Tables!$F$3:$G$9, 2, FALSE), "NEEDS QUALIFIER")</f>
        <v>Post</v>
      </c>
      <c r="E91" s="56" t="s">
        <v>571</v>
      </c>
      <c r="F91" s="16" t="str">
        <f t="shared" si="5"/>
        <v>Optional</v>
      </c>
      <c r="G91" s="16" t="str">
        <f t="shared" si="4"/>
        <v>Optional</v>
      </c>
      <c r="H91" s="35" t="str">
        <f>IF(OR($A$5=H$7,$B$5=H$7,$C$5=H$7, $D$5=H$7),IF(VLOOKUP($P91, 'Requirements Updated'!$A$4:$P$621,J$1,FALSE)=0, "",VLOOKUP($P91, 'Requirements Updated'!$A$4:$P$621,J$1,FALSE)), "")</f>
        <v/>
      </c>
      <c r="I91" s="35" t="str">
        <f>IF(OR($A$5=I$7,$B$5=I$7,$C$5=I$7, $D$5=I$7),IF(VLOOKUP($P91, 'Requirements Updated'!$A$4:$P$621,K$1,FALSE)=0, "",VLOOKUP($P91, 'Requirements Updated'!$A$4:$P$621,K$1,FALSE)), "")</f>
        <v/>
      </c>
      <c r="J91" s="35" t="str">
        <f>IF(OR($A$5=J$7,$B$5=J$7,$C$5=J$7, $D$5=J$7),IF(VLOOKUP($P91, 'Requirements Updated'!$A$4:$P$621,L$1,FALSE)=0, "",VLOOKUP($P91, 'Requirements Updated'!$A$4:$P$621,L$1,FALSE)), "")</f>
        <v/>
      </c>
      <c r="K91" s="35" t="str">
        <f>IF(OR($A$5=K$7,$B$5=K$7,$C$5=K$7, $D$5=K$7),IF(VLOOKUP($P91, 'Requirements Updated'!$A$4:$P$621,M$1,FALSE)=0, "",VLOOKUP($P91, 'Requirements Updated'!$A$4:$P$621,M$1,FALSE)), "")</f>
        <v/>
      </c>
      <c r="L91" s="17"/>
      <c r="M91" s="16" t="s">
        <v>296</v>
      </c>
      <c r="N91" s="17" t="s">
        <v>120</v>
      </c>
      <c r="O91" s="16" t="s">
        <v>132</v>
      </c>
      <c r="P91" s="16" t="str">
        <f t="shared" si="3"/>
        <v>Combustion appliance test (test-out)Maximum ambient CO in living space during auditNumber (ppm)PostBuilding/BuildingDetails/HealthAndSafety/CombustionAppliances/CombustionApplianceZone/CombustionApplianceTest/CarbonMonoxideTest/MaxAmbientCOinLivingSpaceDu</v>
      </c>
      <c r="Q91" s="94"/>
      <c r="R91" s="18"/>
    </row>
    <row r="92" spans="1:18" ht="26.25" customHeight="1" x14ac:dyDescent="0.2">
      <c r="A92" s="56" t="s">
        <v>717</v>
      </c>
      <c r="B92" s="56" t="s">
        <v>114</v>
      </c>
      <c r="C92" s="56" t="s">
        <v>516</v>
      </c>
      <c r="D92" s="17" t="str">
        <f>IFERROR(VLOOKUP($M92, Tables!$F$3:$G$9, 2, FALSE), "NEEDS QUALIFIER")</f>
        <v>Post</v>
      </c>
      <c r="E92" s="56" t="s">
        <v>1123</v>
      </c>
      <c r="F92" s="16" t="str">
        <f t="shared" si="5"/>
        <v>Optional</v>
      </c>
      <c r="G92" s="16" t="str">
        <f t="shared" si="4"/>
        <v>Optional</v>
      </c>
      <c r="H92" s="35" t="str">
        <f>IF(OR($A$5=H$7,$B$5=H$7,$C$5=H$7, $D$5=H$7),IF(VLOOKUP($P92, 'Requirements Updated'!$A$4:$P$621,J$1,FALSE)=0, "",VLOOKUP($P92, 'Requirements Updated'!$A$4:$P$621,J$1,FALSE)), "")</f>
        <v/>
      </c>
      <c r="I92" s="35" t="str">
        <f>IF(OR($A$5=I$7,$B$5=I$7,$C$5=I$7, $D$5=I$7),IF(VLOOKUP($P92, 'Requirements Updated'!$A$4:$P$621,K$1,FALSE)=0, "",VLOOKUP($P92, 'Requirements Updated'!$A$4:$P$621,K$1,FALSE)), "")</f>
        <v/>
      </c>
      <c r="J92" s="35" t="str">
        <f>IF(OR($A$5=J$7,$B$5=J$7,$C$5=J$7, $D$5=J$7),IF(VLOOKUP($P92, 'Requirements Updated'!$A$4:$P$621,L$1,FALSE)=0, "",VLOOKUP($P92, 'Requirements Updated'!$A$4:$P$621,L$1,FALSE)), "")</f>
        <v/>
      </c>
      <c r="K92" s="35" t="str">
        <f>IF(OR($A$5=K$7,$B$5=K$7,$C$5=K$7, $D$5=K$7),IF(VLOOKUP($P92, 'Requirements Updated'!$A$4:$P$621,M$1,FALSE)=0, "",VLOOKUP($P92, 'Requirements Updated'!$A$4:$P$621,M$1,FALSE)), "")</f>
        <v/>
      </c>
      <c r="L92" s="17"/>
      <c r="M92" s="16" t="s">
        <v>296</v>
      </c>
      <c r="N92" s="17"/>
      <c r="O92" s="16" t="s">
        <v>141</v>
      </c>
      <c r="P92" s="16" t="str">
        <f t="shared" si="3"/>
        <v>Combustion appliance test (test-out)NotesTextPostBuilding/BuildingDetails/HealthAndSafety/CombustionAppliances/CombustionApplianceZone/CombustionApplianceTest/Notes</v>
      </c>
      <c r="Q92" s="94"/>
      <c r="R92" s="18"/>
    </row>
    <row r="93" spans="1:18" ht="26.25" customHeight="1" x14ac:dyDescent="0.2">
      <c r="A93" s="56" t="s">
        <v>717</v>
      </c>
      <c r="B93" s="56" t="s">
        <v>133</v>
      </c>
      <c r="C93" s="56" t="s">
        <v>573</v>
      </c>
      <c r="D93" s="17" t="str">
        <f>IFERROR(VLOOKUP($M93, Tables!$F$3:$G$9, 2, FALSE), "NEEDS QUALIFIER")</f>
        <v>Post</v>
      </c>
      <c r="E93" s="56" t="s">
        <v>1121</v>
      </c>
      <c r="F93" s="16" t="str">
        <f t="shared" si="5"/>
        <v>Optional</v>
      </c>
      <c r="G93" s="16" t="str">
        <f t="shared" si="4"/>
        <v>Optional</v>
      </c>
      <c r="H93" s="35" t="str">
        <f>IF(OR($A$5=H$7,$B$5=H$7,$C$5=H$7, $D$5=H$7),IF(VLOOKUP($P93, 'Requirements Updated'!$A$4:$P$621,J$1,FALSE)=0, "",VLOOKUP($P93, 'Requirements Updated'!$A$4:$P$621,J$1,FALSE)), "")</f>
        <v/>
      </c>
      <c r="I93" s="35" t="str">
        <f>IF(OR($A$5=I$7,$B$5=I$7,$C$5=I$7, $D$5=I$7),IF(VLOOKUP($P93, 'Requirements Updated'!$A$4:$P$621,K$1,FALSE)=0, "",VLOOKUP($P93, 'Requirements Updated'!$A$4:$P$621,K$1,FALSE)), "")</f>
        <v/>
      </c>
      <c r="J93" s="35" t="str">
        <f>IF(OR($A$5=J$7,$B$5=J$7,$C$5=J$7, $D$5=J$7),IF(VLOOKUP($P93, 'Requirements Updated'!$A$4:$P$621,L$1,FALSE)=0, "",VLOOKUP($P93, 'Requirements Updated'!$A$4:$P$621,L$1,FALSE)), "")</f>
        <v/>
      </c>
      <c r="K93" s="35" t="str">
        <f>IF(OR($A$5=K$7,$B$5=K$7,$C$5=K$7, $D$5=K$7),IF(VLOOKUP($P93, 'Requirements Updated'!$A$4:$P$621,M$1,FALSE)=0, "",VLOOKUP($P93, 'Requirements Updated'!$A$4:$P$621,M$1,FALSE)), "")</f>
        <v/>
      </c>
      <c r="L93" s="17"/>
      <c r="M93" s="16" t="s">
        <v>296</v>
      </c>
      <c r="N93" s="17" t="s">
        <v>120</v>
      </c>
      <c r="O93" s="16" t="s">
        <v>134</v>
      </c>
      <c r="P93" s="16" t="str">
        <f t="shared" si="3"/>
        <v>Combustion appliance test (test-out)Outside temperature at time of flue draft testNumber (degrees F)PostBuilding/BuildingDetails/HealthAndSafety/CombustionAppliances/CombustionApplianceZone/CombustionApplianceTest/OutsideTemperatureFlueDraftTest</v>
      </c>
      <c r="Q93" s="94"/>
      <c r="R93" s="18"/>
    </row>
    <row r="94" spans="1:18" ht="26.25" customHeight="1" x14ac:dyDescent="0.2">
      <c r="A94" s="56" t="s">
        <v>559</v>
      </c>
      <c r="B94" s="56" t="s">
        <v>107</v>
      </c>
      <c r="C94" s="56" t="s">
        <v>527</v>
      </c>
      <c r="D94" s="17" t="str">
        <f>IFERROR(VLOOKUP($M94, Tables!$F$3:$G$9, 2, FALSE), "NEEDS QUALIFIER")</f>
        <v>Pre</v>
      </c>
      <c r="E94" s="56" t="s">
        <v>1122</v>
      </c>
      <c r="F94" s="16" t="str">
        <f t="shared" si="5"/>
        <v>Optional</v>
      </c>
      <c r="G94" s="16" t="str">
        <f t="shared" si="4"/>
        <v>Optional</v>
      </c>
      <c r="H94" s="35" t="str">
        <f>IF(OR($A$5=H$7,$B$5=H$7,$C$5=H$7, $D$5=H$7),IF(VLOOKUP($P94, 'Requirements Updated'!$A$4:$P$621,J$1,FALSE)=0, "",VLOOKUP($P94, 'Requirements Updated'!$A$4:$P$621,J$1,FALSE)), "")</f>
        <v/>
      </c>
      <c r="I94" s="35" t="str">
        <f>IF(OR($A$5=I$7,$B$5=I$7,$C$5=I$7, $D$5=I$7),IF(VLOOKUP($P94, 'Requirements Updated'!$A$4:$P$621,K$1,FALSE)=0, "",VLOOKUP($P94, 'Requirements Updated'!$A$4:$P$621,K$1,FALSE)), "")</f>
        <v/>
      </c>
      <c r="J94" s="35" t="str">
        <f>IF(OR($A$5=J$7,$B$5=J$7,$C$5=J$7, $D$5=J$7),IF(VLOOKUP($P94, 'Requirements Updated'!$A$4:$P$621,L$1,FALSE)=0, "",VLOOKUP($P94, 'Requirements Updated'!$A$4:$P$621,L$1,FALSE)), "")</f>
        <v/>
      </c>
      <c r="K94" s="35" t="str">
        <f>IF(OR($A$5=K$7,$B$5=K$7,$C$5=K$7, $D$5=K$7),IF(VLOOKUP($P94, 'Requirements Updated'!$A$4:$P$621,M$1,FALSE)=0, "",VLOOKUP($P94, 'Requirements Updated'!$A$4:$P$621,M$1,FALSE)), "")</f>
        <v/>
      </c>
      <c r="L94" s="17"/>
      <c r="M94" s="16" t="s">
        <v>21</v>
      </c>
      <c r="N94" s="17"/>
      <c r="O94" s="16" t="s">
        <v>108</v>
      </c>
      <c r="P94" s="16" t="str">
        <f t="shared" si="3"/>
        <v>Combustion appliance zone (test-in)Amount ambient CO in CAZ during testingNumber (ppm)PreBuilding/BuildingDetails/HealthAndSafety/CombustionAppliances/CombustionApplianceZone/AmountAmbientCOinCAZduringTesting</v>
      </c>
      <c r="Q94" s="94"/>
      <c r="R94" s="18"/>
    </row>
    <row r="95" spans="1:18" ht="26.25" customHeight="1" x14ac:dyDescent="0.2">
      <c r="A95" s="56" t="s">
        <v>559</v>
      </c>
      <c r="B95" s="56" t="s">
        <v>109</v>
      </c>
      <c r="C95" s="56" t="s">
        <v>526</v>
      </c>
      <c r="D95" s="17" t="str">
        <f>IFERROR(VLOOKUP($M95, Tables!$F$3:$G$9, 2, FALSE), "NEEDS QUALIFIER")</f>
        <v>Pre</v>
      </c>
      <c r="E95" s="56" t="s">
        <v>525</v>
      </c>
      <c r="F95" s="16" t="str">
        <f t="shared" si="5"/>
        <v>Optional</v>
      </c>
      <c r="G95" s="16" t="str">
        <f t="shared" si="4"/>
        <v>Optional</v>
      </c>
      <c r="H95" s="35" t="str">
        <f>IF(OR($A$5=H$7,$B$5=H$7,$C$5=H$7, $D$5=H$7),IF(VLOOKUP($P95, 'Requirements Updated'!$A$4:$P$621,J$1,FALSE)=0, "",VLOOKUP($P95, 'Requirements Updated'!$A$4:$P$621,J$1,FALSE)), "")</f>
        <v/>
      </c>
      <c r="I95" s="35" t="str">
        <f>IF(OR($A$5=I$7,$B$5=I$7,$C$5=I$7, $D$5=I$7),IF(VLOOKUP($P95, 'Requirements Updated'!$A$4:$P$621,K$1,FALSE)=0, "",VLOOKUP($P95, 'Requirements Updated'!$A$4:$P$621,K$1,FALSE)), "")</f>
        <v/>
      </c>
      <c r="J95" s="35" t="str">
        <f>IF(OR($A$5=J$7,$B$5=J$7,$C$5=J$7, $D$5=J$7),IF(VLOOKUP($P95, 'Requirements Updated'!$A$4:$P$621,L$1,FALSE)=0, "",VLOOKUP($P95, 'Requirements Updated'!$A$4:$P$621,L$1,FALSE)), "")</f>
        <v/>
      </c>
      <c r="K95" s="35" t="str">
        <f>IF(OR($A$5=K$7,$B$5=K$7,$C$5=K$7, $D$5=K$7),IF(VLOOKUP($P95, 'Requirements Updated'!$A$4:$P$621,M$1,FALSE)=0, "",VLOOKUP($P95, 'Requirements Updated'!$A$4:$P$621,M$1,FALSE)), "")</f>
        <v/>
      </c>
      <c r="L95" s="17"/>
      <c r="M95" s="16" t="s">
        <v>21</v>
      </c>
      <c r="N95" s="17"/>
      <c r="O95" s="16" t="s">
        <v>110</v>
      </c>
      <c r="P95" s="16" t="str">
        <f t="shared" si="3"/>
        <v>Combustion appliance zone (test-in)CAZ depressurization limitNumber (Pa)PreBuilding/BuildingDetails/HealthAndSafety/CombustionAppliances/CombustionApplianceZone/CAZDepressurizationLimit</v>
      </c>
      <c r="Q95" s="94"/>
      <c r="R95" s="18"/>
    </row>
    <row r="96" spans="1:18" ht="26.1" customHeight="1" x14ac:dyDescent="0.2">
      <c r="A96" s="56" t="s">
        <v>559</v>
      </c>
      <c r="B96" s="56" t="s">
        <v>111</v>
      </c>
      <c r="C96" s="56" t="s">
        <v>504</v>
      </c>
      <c r="D96" s="17" t="str">
        <f>IFERROR(VLOOKUP($M96, Tables!$F$3:$G$9, 2, FALSE), "NEEDS QUALIFIER")</f>
        <v>Pre</v>
      </c>
      <c r="E96" s="56" t="s">
        <v>770</v>
      </c>
      <c r="F96" s="16" t="str">
        <f t="shared" si="5"/>
        <v>Optional</v>
      </c>
      <c r="G96" s="16" t="str">
        <f t="shared" si="4"/>
        <v>Optional</v>
      </c>
      <c r="H96" s="35" t="str">
        <f>IF(OR($A$5=H$7,$B$5=H$7,$C$5=H$7, $D$5=H$7),IF(VLOOKUP($P96, 'Requirements Updated'!$A$4:$P$621,J$1,FALSE)=0, "",VLOOKUP($P96, 'Requirements Updated'!$A$4:$P$621,J$1,FALSE)), "")</f>
        <v/>
      </c>
      <c r="I96" s="35" t="str">
        <f>IF(OR($A$5=I$7,$B$5=I$7,$C$5=I$7, $D$5=I$7),IF(VLOOKUP($P96, 'Requirements Updated'!$A$4:$P$621,K$1,FALSE)=0, "",VLOOKUP($P96, 'Requirements Updated'!$A$4:$P$621,K$1,FALSE)), "")</f>
        <v/>
      </c>
      <c r="J96" s="35" t="str">
        <f>IF(OR($A$5=J$7,$B$5=J$7,$C$5=J$7, $D$5=J$7),IF(VLOOKUP($P96, 'Requirements Updated'!$A$4:$P$621,L$1,FALSE)=0, "",VLOOKUP($P96, 'Requirements Updated'!$A$4:$P$621,L$1,FALSE)), "")</f>
        <v/>
      </c>
      <c r="K96" s="35" t="str">
        <f>IF(OR($A$5=K$7,$B$5=K$7,$C$5=K$7, $D$5=K$7),IF(VLOOKUP($P96, 'Requirements Updated'!$A$4:$P$621,M$1,FALSE)=0, "",VLOOKUP($P96, 'Requirements Updated'!$A$4:$P$621,M$1,FALSE)), "")</f>
        <v/>
      </c>
      <c r="L96" s="17"/>
      <c r="M96" s="16" t="s">
        <v>21</v>
      </c>
      <c r="N96" s="17"/>
      <c r="O96" s="16" t="s">
        <v>112</v>
      </c>
      <c r="P96" s="16" t="str">
        <f t="shared" si="3"/>
        <v>Combustion appliance zone (test-in)Depressurization finding poor caseEnumerationPreBuilding/BuildingDetails/HealthAndSafety/CombustionAppliances/CombustionApplianceZone/DepressurizationFindingPoorCase</v>
      </c>
      <c r="Q96" s="94"/>
      <c r="R96" s="18"/>
    </row>
    <row r="97" spans="1:18" ht="26.25" customHeight="1" x14ac:dyDescent="0.2">
      <c r="A97" s="56" t="s">
        <v>559</v>
      </c>
      <c r="B97" s="56" t="s">
        <v>561</v>
      </c>
      <c r="C97" s="56" t="s">
        <v>526</v>
      </c>
      <c r="D97" s="17" t="str">
        <f>IFERROR(VLOOKUP($M97, Tables!$F$3:$G$9, 2, FALSE), "NEEDS QUALIFIER")</f>
        <v>Pre</v>
      </c>
      <c r="E97" s="56" t="s">
        <v>560</v>
      </c>
      <c r="F97" s="16" t="str">
        <f t="shared" si="5"/>
        <v>Optional</v>
      </c>
      <c r="G97" s="16" t="str">
        <f t="shared" si="4"/>
        <v>Optional</v>
      </c>
      <c r="H97" s="35" t="str">
        <f>IF(OR($A$5=H$7,$B$5=H$7,$C$5=H$7, $D$5=H$7),IF(VLOOKUP($P97, 'Requirements Updated'!$A$4:$P$621,J$1,FALSE)=0, "",VLOOKUP($P97, 'Requirements Updated'!$A$4:$P$621,J$1,FALSE)), "")</f>
        <v/>
      </c>
      <c r="I97" s="35" t="str">
        <f>IF(OR($A$5=I$7,$B$5=I$7,$C$5=I$7, $D$5=I$7),IF(VLOOKUP($P97, 'Requirements Updated'!$A$4:$P$621,K$1,FALSE)=0, "",VLOOKUP($P97, 'Requirements Updated'!$A$4:$P$621,K$1,FALSE)), "")</f>
        <v/>
      </c>
      <c r="J97" s="35" t="str">
        <f>IF(OR($A$5=J$7,$B$5=J$7,$C$5=J$7, $D$5=J$7),IF(VLOOKUP($P97, 'Requirements Updated'!$A$4:$P$621,L$1,FALSE)=0, "",VLOOKUP($P97, 'Requirements Updated'!$A$4:$P$621,L$1,FALSE)), "")</f>
        <v/>
      </c>
      <c r="K97" s="35" t="str">
        <f>IF(OR($A$5=K$7,$B$5=K$7,$C$5=K$7, $D$5=K$7),IF(VLOOKUP($P97, 'Requirements Updated'!$A$4:$P$621,M$1,FALSE)=0, "",VLOOKUP($P97, 'Requirements Updated'!$A$4:$P$621,M$1,FALSE)), "")</f>
        <v/>
      </c>
      <c r="L97" s="17"/>
      <c r="M97" s="16" t="s">
        <v>21</v>
      </c>
      <c r="N97" s="17"/>
      <c r="O97" s="16" t="s">
        <v>113</v>
      </c>
      <c r="P97" s="16" t="str">
        <f t="shared" si="3"/>
        <v>Combustion appliance zone (test-in)Pressure (poor case)Number (Pa)PreBuilding/BuildingDetails/HealthAndSafety/CombustionAppliances/CombustionApplianceZone/PoorCaseTest/Pressure</v>
      </c>
      <c r="Q97" s="94"/>
      <c r="R97" s="18"/>
    </row>
    <row r="98" spans="1:18" ht="26.25" customHeight="1" x14ac:dyDescent="0.2">
      <c r="A98" s="56" t="s">
        <v>559</v>
      </c>
      <c r="B98" s="56" t="s">
        <v>114</v>
      </c>
      <c r="C98" s="56" t="s">
        <v>516</v>
      </c>
      <c r="D98" s="17" t="str">
        <f>IFERROR(VLOOKUP($M98, Tables!$F$3:$G$9, 2, FALSE), "NEEDS QUALIFIER")</f>
        <v>Pre</v>
      </c>
      <c r="E98" s="56" t="s">
        <v>1123</v>
      </c>
      <c r="F98" s="16" t="str">
        <f t="shared" si="5"/>
        <v>Optional</v>
      </c>
      <c r="G98" s="16" t="str">
        <f t="shared" si="4"/>
        <v>Optional</v>
      </c>
      <c r="H98" s="35" t="str">
        <f>IF(OR($A$5=H$7,$B$5=H$7,$C$5=H$7, $D$5=H$7),IF(VLOOKUP($P98, 'Requirements Updated'!$A$4:$P$621,J$1,FALSE)=0, "",VLOOKUP($P98, 'Requirements Updated'!$A$4:$P$621,J$1,FALSE)), "")</f>
        <v/>
      </c>
      <c r="I98" s="35" t="str">
        <f>IF(OR($A$5=I$7,$B$5=I$7,$C$5=I$7, $D$5=I$7),IF(VLOOKUP($P98, 'Requirements Updated'!$A$4:$P$621,K$1,FALSE)=0, "",VLOOKUP($P98, 'Requirements Updated'!$A$4:$P$621,K$1,FALSE)), "")</f>
        <v/>
      </c>
      <c r="J98" s="35" t="str">
        <f>IF(OR($A$5=J$7,$B$5=J$7,$C$5=J$7, $D$5=J$7),IF(VLOOKUP($P98, 'Requirements Updated'!$A$4:$P$621,L$1,FALSE)=0, "",VLOOKUP($P98, 'Requirements Updated'!$A$4:$P$621,L$1,FALSE)), "")</f>
        <v/>
      </c>
      <c r="K98" s="35" t="str">
        <f>IF(OR($A$5=K$7,$B$5=K$7,$C$5=K$7, $D$5=K$7),IF(VLOOKUP($P98, 'Requirements Updated'!$A$4:$P$621,M$1,FALSE)=0, "",VLOOKUP($P98, 'Requirements Updated'!$A$4:$P$621,M$1,FALSE)), "")</f>
        <v/>
      </c>
      <c r="L98" s="17"/>
      <c r="M98" s="16" t="s">
        <v>21</v>
      </c>
      <c r="N98" s="17"/>
      <c r="O98" s="16" t="s">
        <v>115</v>
      </c>
      <c r="P98" s="16" t="str">
        <f t="shared" si="3"/>
        <v>Combustion appliance zone (test-in)NotesTextPreBuilding/BuildingDetails/HealthAndSafety/CombustionAppliances/CombustionApplianceZone/Notes</v>
      </c>
      <c r="Q98" s="94"/>
      <c r="R98" s="18"/>
    </row>
    <row r="99" spans="1:18" ht="26.25" customHeight="1" x14ac:dyDescent="0.2">
      <c r="A99" s="56" t="s">
        <v>574</v>
      </c>
      <c r="B99" s="56" t="s">
        <v>107</v>
      </c>
      <c r="C99" s="56" t="s">
        <v>527</v>
      </c>
      <c r="D99" s="17" t="str">
        <f>IFERROR(VLOOKUP($M99, Tables!$F$3:$G$9, 2, FALSE), "NEEDS QUALIFIER")</f>
        <v>Proposed</v>
      </c>
      <c r="E99" s="56" t="s">
        <v>1122</v>
      </c>
      <c r="F99" s="16" t="str">
        <f t="shared" si="5"/>
        <v>Optional</v>
      </c>
      <c r="G99" s="16" t="str">
        <f t="shared" si="4"/>
        <v>Optional</v>
      </c>
      <c r="H99" s="35" t="str">
        <f>IF(OR($A$5=H$7,$B$5=H$7,$C$5=H$7, $D$5=H$7),IF(VLOOKUP($P99, 'Requirements Updated'!$A$4:$P$621,J$1,FALSE)=0, "",VLOOKUP($P99, 'Requirements Updated'!$A$4:$P$621,J$1,FALSE)), "")</f>
        <v/>
      </c>
      <c r="I99" s="35" t="str">
        <f>IF(OR($A$5=I$7,$B$5=I$7,$C$5=I$7, $D$5=I$7),IF(VLOOKUP($P99, 'Requirements Updated'!$A$4:$P$621,K$1,FALSE)=0, "",VLOOKUP($P99, 'Requirements Updated'!$A$4:$P$621,K$1,FALSE)), "")</f>
        <v/>
      </c>
      <c r="J99" s="35" t="str">
        <f>IF(OR($A$5=J$7,$B$5=J$7,$C$5=J$7, $D$5=J$7),IF(VLOOKUP($P99, 'Requirements Updated'!$A$4:$P$621,L$1,FALSE)=0, "",VLOOKUP($P99, 'Requirements Updated'!$A$4:$P$621,L$1,FALSE)), "")</f>
        <v/>
      </c>
      <c r="K99" s="35" t="str">
        <f>IF(OR($A$5=K$7,$B$5=K$7,$C$5=K$7, $D$5=K$7),IF(VLOOKUP($P99, 'Requirements Updated'!$A$4:$P$621,M$1,FALSE)=0, "",VLOOKUP($P99, 'Requirements Updated'!$A$4:$P$621,M$1,FALSE)), "")</f>
        <v/>
      </c>
      <c r="L99" s="17"/>
      <c r="M99" s="16" t="s">
        <v>28</v>
      </c>
      <c r="N99" s="17"/>
      <c r="O99" s="16" t="s">
        <v>108</v>
      </c>
      <c r="P99" s="16" t="str">
        <f t="shared" si="3"/>
        <v>Combustion appliance zone (test-out)Amount ambient CO in CAZ during testingNumber (ppm)ProposedBuilding/BuildingDetails/HealthAndSafety/CombustionAppliances/CombustionApplianceZone/AmountAmbientCOinCAZduringTesting</v>
      </c>
      <c r="Q99" s="94"/>
      <c r="R99" s="18"/>
    </row>
    <row r="100" spans="1:18" ht="26.25" customHeight="1" x14ac:dyDescent="0.2">
      <c r="A100" s="56" t="s">
        <v>574</v>
      </c>
      <c r="B100" s="56" t="s">
        <v>109</v>
      </c>
      <c r="C100" s="56" t="s">
        <v>526</v>
      </c>
      <c r="D100" s="17" t="str">
        <f>IFERROR(VLOOKUP($M100, Tables!$F$3:$G$9, 2, FALSE), "NEEDS QUALIFIER")</f>
        <v>Proposed</v>
      </c>
      <c r="E100" s="56" t="s">
        <v>525</v>
      </c>
      <c r="F100" s="16" t="str">
        <f t="shared" si="5"/>
        <v>Optional</v>
      </c>
      <c r="G100" s="16" t="str">
        <f t="shared" si="4"/>
        <v>Optional</v>
      </c>
      <c r="H100" s="35" t="str">
        <f>IF(OR($A$5=H$7,$B$5=H$7,$C$5=H$7, $D$5=H$7),IF(VLOOKUP($P100, 'Requirements Updated'!$A$4:$P$621,J$1,FALSE)=0, "",VLOOKUP($P100, 'Requirements Updated'!$A$4:$P$621,J$1,FALSE)), "")</f>
        <v/>
      </c>
      <c r="I100" s="35" t="str">
        <f>IF(OR($A$5=I$7,$B$5=I$7,$C$5=I$7, $D$5=I$7),IF(VLOOKUP($P100, 'Requirements Updated'!$A$4:$P$621,K$1,FALSE)=0, "",VLOOKUP($P100, 'Requirements Updated'!$A$4:$P$621,K$1,FALSE)), "")</f>
        <v/>
      </c>
      <c r="J100" s="35" t="str">
        <f>IF(OR($A$5=J$7,$B$5=J$7,$C$5=J$7, $D$5=J$7),IF(VLOOKUP($P100, 'Requirements Updated'!$A$4:$P$621,L$1,FALSE)=0, "",VLOOKUP($P100, 'Requirements Updated'!$A$4:$P$621,L$1,FALSE)), "")</f>
        <v/>
      </c>
      <c r="K100" s="35" t="str">
        <f>IF(OR($A$5=K$7,$B$5=K$7,$C$5=K$7, $D$5=K$7),IF(VLOOKUP($P100, 'Requirements Updated'!$A$4:$P$621,M$1,FALSE)=0, "",VLOOKUP($P100, 'Requirements Updated'!$A$4:$P$621,M$1,FALSE)), "")</f>
        <v/>
      </c>
      <c r="L100" s="17"/>
      <c r="M100" s="16" t="s">
        <v>28</v>
      </c>
      <c r="N100" s="17"/>
      <c r="O100" s="16" t="s">
        <v>110</v>
      </c>
      <c r="P100" s="16" t="str">
        <f t="shared" si="3"/>
        <v>Combustion appliance zone (test-out)CAZ depressurization limitNumber (Pa)ProposedBuilding/BuildingDetails/HealthAndSafety/CombustionAppliances/CombustionApplianceZone/CAZDepressurizationLimit</v>
      </c>
      <c r="Q100" s="94"/>
      <c r="R100" s="18"/>
    </row>
    <row r="101" spans="1:18" ht="26.25" customHeight="1" x14ac:dyDescent="0.2">
      <c r="A101" s="56" t="s">
        <v>574</v>
      </c>
      <c r="B101" s="56" t="s">
        <v>111</v>
      </c>
      <c r="C101" s="56" t="s">
        <v>504</v>
      </c>
      <c r="D101" s="17" t="str">
        <f>IFERROR(VLOOKUP($M101, Tables!$F$3:$G$9, 2, FALSE), "NEEDS QUALIFIER")</f>
        <v>Proposed</v>
      </c>
      <c r="E101" s="56" t="s">
        <v>770</v>
      </c>
      <c r="F101" s="16" t="str">
        <f t="shared" si="5"/>
        <v>Optional</v>
      </c>
      <c r="G101" s="16" t="str">
        <f t="shared" si="4"/>
        <v>Optional</v>
      </c>
      <c r="H101" s="35" t="str">
        <f>IF(OR($A$5=H$7,$B$5=H$7,$C$5=H$7, $D$5=H$7),IF(VLOOKUP($P101, 'Requirements Updated'!$A$4:$P$621,J$1,FALSE)=0, "",VLOOKUP($P101, 'Requirements Updated'!$A$4:$P$621,J$1,FALSE)), "")</f>
        <v/>
      </c>
      <c r="I101" s="35" t="str">
        <f>IF(OR($A$5=I$7,$B$5=I$7,$C$5=I$7, $D$5=I$7),IF(VLOOKUP($P101, 'Requirements Updated'!$A$4:$P$621,K$1,FALSE)=0, "",VLOOKUP($P101, 'Requirements Updated'!$A$4:$P$621,K$1,FALSE)), "")</f>
        <v/>
      </c>
      <c r="J101" s="35" t="str">
        <f>IF(OR($A$5=J$7,$B$5=J$7,$C$5=J$7, $D$5=J$7),IF(VLOOKUP($P101, 'Requirements Updated'!$A$4:$P$621,L$1,FALSE)=0, "",VLOOKUP($P101, 'Requirements Updated'!$A$4:$P$621,L$1,FALSE)), "")</f>
        <v/>
      </c>
      <c r="K101" s="35" t="str">
        <f>IF(OR($A$5=K$7,$B$5=K$7,$C$5=K$7, $D$5=K$7),IF(VLOOKUP($P101, 'Requirements Updated'!$A$4:$P$621,M$1,FALSE)=0, "",VLOOKUP($P101, 'Requirements Updated'!$A$4:$P$621,M$1,FALSE)), "")</f>
        <v/>
      </c>
      <c r="L101" s="17"/>
      <c r="M101" s="16" t="s">
        <v>28</v>
      </c>
      <c r="N101" s="17"/>
      <c r="O101" s="16" t="s">
        <v>112</v>
      </c>
      <c r="P101" s="16" t="str">
        <f t="shared" si="3"/>
        <v>Combustion appliance zone (test-out)Depressurization finding poor caseEnumerationProposedBuilding/BuildingDetails/HealthAndSafety/CombustionAppliances/CombustionApplianceZone/DepressurizationFindingPoorCase</v>
      </c>
      <c r="Q101" s="94"/>
      <c r="R101" s="18"/>
    </row>
    <row r="102" spans="1:18" ht="26.25" customHeight="1" x14ac:dyDescent="0.2">
      <c r="A102" s="56" t="s">
        <v>574</v>
      </c>
      <c r="B102" s="56" t="s">
        <v>561</v>
      </c>
      <c r="C102" s="56" t="s">
        <v>526</v>
      </c>
      <c r="D102" s="17" t="str">
        <f>IFERROR(VLOOKUP($M102, Tables!$F$3:$G$9, 2, FALSE), "NEEDS QUALIFIER")</f>
        <v>Proposed</v>
      </c>
      <c r="E102" s="56" t="s">
        <v>560</v>
      </c>
      <c r="F102" s="16" t="str">
        <f t="shared" si="5"/>
        <v>Optional</v>
      </c>
      <c r="G102" s="16" t="str">
        <f t="shared" si="4"/>
        <v>Optional</v>
      </c>
      <c r="H102" s="35" t="str">
        <f>IF(OR($A$5=H$7,$B$5=H$7,$C$5=H$7, $D$5=H$7),IF(VLOOKUP($P102, 'Requirements Updated'!$A$4:$P$621,J$1,FALSE)=0, "",VLOOKUP($P102, 'Requirements Updated'!$A$4:$P$621,J$1,FALSE)), "")</f>
        <v/>
      </c>
      <c r="I102" s="35" t="str">
        <f>IF(OR($A$5=I$7,$B$5=I$7,$C$5=I$7, $D$5=I$7),IF(VLOOKUP($P102, 'Requirements Updated'!$A$4:$P$621,K$1,FALSE)=0, "",VLOOKUP($P102, 'Requirements Updated'!$A$4:$P$621,K$1,FALSE)), "")</f>
        <v/>
      </c>
      <c r="J102" s="35" t="str">
        <f>IF(OR($A$5=J$7,$B$5=J$7,$C$5=J$7, $D$5=J$7),IF(VLOOKUP($P102, 'Requirements Updated'!$A$4:$P$621,L$1,FALSE)=0, "",VLOOKUP($P102, 'Requirements Updated'!$A$4:$P$621,L$1,FALSE)), "")</f>
        <v/>
      </c>
      <c r="K102" s="35" t="str">
        <f>IF(OR($A$5=K$7,$B$5=K$7,$C$5=K$7, $D$5=K$7),IF(VLOOKUP($P102, 'Requirements Updated'!$A$4:$P$621,M$1,FALSE)=0, "",VLOOKUP($P102, 'Requirements Updated'!$A$4:$P$621,M$1,FALSE)), "")</f>
        <v/>
      </c>
      <c r="L102" s="17"/>
      <c r="M102" s="16" t="s">
        <v>28</v>
      </c>
      <c r="N102" s="17"/>
      <c r="O102" s="16" t="s">
        <v>113</v>
      </c>
      <c r="P102" s="16" t="str">
        <f t="shared" si="3"/>
        <v>Combustion appliance zone (test-out)Pressure (poor case)Number (Pa)ProposedBuilding/BuildingDetails/HealthAndSafety/CombustionAppliances/CombustionApplianceZone/PoorCaseTest/Pressure</v>
      </c>
      <c r="Q102" s="94"/>
      <c r="R102" s="18"/>
    </row>
    <row r="103" spans="1:18" ht="26.25" customHeight="1" x14ac:dyDescent="0.2">
      <c r="A103" s="56" t="s">
        <v>574</v>
      </c>
      <c r="B103" s="56" t="s">
        <v>114</v>
      </c>
      <c r="C103" s="56" t="s">
        <v>516</v>
      </c>
      <c r="D103" s="17" t="str">
        <f>IFERROR(VLOOKUP($M103, Tables!$F$3:$G$9, 2, FALSE), "NEEDS QUALIFIER")</f>
        <v>Proposed</v>
      </c>
      <c r="E103" s="56" t="s">
        <v>1123</v>
      </c>
      <c r="F103" s="16" t="str">
        <f t="shared" si="5"/>
        <v>Optional</v>
      </c>
      <c r="G103" s="16" t="str">
        <f t="shared" si="4"/>
        <v>Optional</v>
      </c>
      <c r="H103" s="35" t="str">
        <f>IF(OR($A$5=H$7,$B$5=H$7,$C$5=H$7, $D$5=H$7),IF(VLOOKUP($P103, 'Requirements Updated'!$A$4:$P$621,J$1,FALSE)=0, "",VLOOKUP($P103, 'Requirements Updated'!$A$4:$P$621,J$1,FALSE)), "")</f>
        <v/>
      </c>
      <c r="I103" s="35" t="str">
        <f>IF(OR($A$5=I$7,$B$5=I$7,$C$5=I$7, $D$5=I$7),IF(VLOOKUP($P103, 'Requirements Updated'!$A$4:$P$621,K$1,FALSE)=0, "",VLOOKUP($P103, 'Requirements Updated'!$A$4:$P$621,K$1,FALSE)), "")</f>
        <v/>
      </c>
      <c r="J103" s="35" t="str">
        <f>IF(OR($A$5=J$7,$B$5=J$7,$C$5=J$7, $D$5=J$7),IF(VLOOKUP($P103, 'Requirements Updated'!$A$4:$P$621,L$1,FALSE)=0, "",VLOOKUP($P103, 'Requirements Updated'!$A$4:$P$621,L$1,FALSE)), "")</f>
        <v/>
      </c>
      <c r="K103" s="35" t="str">
        <f>IF(OR($A$5=K$7,$B$5=K$7,$C$5=K$7, $D$5=K$7),IF(VLOOKUP($P103, 'Requirements Updated'!$A$4:$P$621,M$1,FALSE)=0, "",VLOOKUP($P103, 'Requirements Updated'!$A$4:$P$621,M$1,FALSE)), "")</f>
        <v/>
      </c>
      <c r="L103" s="17"/>
      <c r="M103" s="16" t="s">
        <v>28</v>
      </c>
      <c r="N103" s="17"/>
      <c r="O103" s="16" t="s">
        <v>115</v>
      </c>
      <c r="P103" s="16" t="str">
        <f t="shared" si="3"/>
        <v>Combustion appliance zone (test-out)NotesTextProposedBuilding/BuildingDetails/HealthAndSafety/CombustionAppliances/CombustionApplianceZone/Notes</v>
      </c>
      <c r="Q103" s="94"/>
      <c r="R103" s="18"/>
    </row>
    <row r="104" spans="1:18" ht="26.25" customHeight="1" x14ac:dyDescent="0.2">
      <c r="A104" s="56" t="s">
        <v>574</v>
      </c>
      <c r="B104" s="56" t="s">
        <v>562</v>
      </c>
      <c r="C104" s="56" t="s">
        <v>117</v>
      </c>
      <c r="D104" s="17" t="str">
        <f>IFERROR(VLOOKUP($M104, Tables!$F$3:$G$9, 2, FALSE), "NEEDS QUALIFIER")</f>
        <v>Proposed</v>
      </c>
      <c r="E104" s="56"/>
      <c r="F104" s="16" t="str">
        <f t="shared" si="5"/>
        <v>Optional</v>
      </c>
      <c r="G104" s="16" t="str">
        <f t="shared" si="4"/>
        <v>Optional</v>
      </c>
      <c r="H104" s="35" t="str">
        <f>IF(OR($A$5=H$7,$B$5=H$7,$C$5=H$7, $D$5=H$7),IF(VLOOKUP($P104, 'Requirements Updated'!$A$4:$P$621,J$1,FALSE)=0, "",VLOOKUP($P104, 'Requirements Updated'!$A$4:$P$621,J$1,FALSE)), "")</f>
        <v/>
      </c>
      <c r="I104" s="35" t="str">
        <f>IF(OR($A$5=I$7,$B$5=I$7,$C$5=I$7, $D$5=I$7),IF(VLOOKUP($P104, 'Requirements Updated'!$A$4:$P$621,K$1,FALSE)=0, "",VLOOKUP($P104, 'Requirements Updated'!$A$4:$P$621,K$1,FALSE)), "")</f>
        <v/>
      </c>
      <c r="J104" s="35" t="str">
        <f>IF(OR($A$5=J$7,$B$5=J$7,$C$5=J$7, $D$5=J$7),IF(VLOOKUP($P104, 'Requirements Updated'!$A$4:$P$621,L$1,FALSE)=0, "",VLOOKUP($P104, 'Requirements Updated'!$A$4:$P$621,L$1,FALSE)), "")</f>
        <v/>
      </c>
      <c r="K104" s="35" t="str">
        <f>IF(OR($A$5=K$7,$B$5=K$7,$C$5=K$7, $D$5=K$7),IF(VLOOKUP($P104, 'Requirements Updated'!$A$4:$P$621,M$1,FALSE)=0, "",VLOOKUP($P104, 'Requirements Updated'!$A$4:$P$621,M$1,FALSE)), "")</f>
        <v/>
      </c>
      <c r="L104" s="17"/>
      <c r="M104" s="16" t="s">
        <v>28</v>
      </c>
      <c r="N104" s="17"/>
      <c r="O104" s="16" t="s">
        <v>118</v>
      </c>
      <c r="P104" s="16" t="str">
        <f t="shared" si="3"/>
        <v>Combustion appliance zone (test-out)CAZ applianceSystem IDProposedBuilding/BuildingDetails/HealthAndSafety/CombustionAppliances/CombustionApplianceZone/CombustionApplianceTest/CAZAppliance</v>
      </c>
      <c r="Q104" s="94"/>
      <c r="R104" s="18"/>
    </row>
    <row r="105" spans="1:18" ht="26.25" customHeight="1" x14ac:dyDescent="0.2">
      <c r="A105" s="56" t="s">
        <v>574</v>
      </c>
      <c r="B105" s="56" t="s">
        <v>107</v>
      </c>
      <c r="C105" s="56" t="s">
        <v>527</v>
      </c>
      <c r="D105" s="17" t="str">
        <f>IFERROR(VLOOKUP($M105, Tables!$F$3:$G$9, 2, FALSE), "NEEDS QUALIFIER")</f>
        <v>Post</v>
      </c>
      <c r="E105" s="56" t="s">
        <v>1122</v>
      </c>
      <c r="F105" s="16" t="str">
        <f t="shared" si="5"/>
        <v>Optional</v>
      </c>
      <c r="G105" s="16" t="str">
        <f t="shared" si="4"/>
        <v>Optional</v>
      </c>
      <c r="H105" s="35" t="str">
        <f>IF(OR($A$5=H$7,$B$5=H$7,$C$5=H$7, $D$5=H$7),IF(VLOOKUP($P105, 'Requirements Updated'!$A$4:$P$621,J$1,FALSE)=0, "",VLOOKUP($P105, 'Requirements Updated'!$A$4:$P$621,J$1,FALSE)), "")</f>
        <v/>
      </c>
      <c r="I105" s="35" t="str">
        <f>IF(OR($A$5=I$7,$B$5=I$7,$C$5=I$7, $D$5=I$7),IF(VLOOKUP($P105, 'Requirements Updated'!$A$4:$P$621,K$1,FALSE)=0, "",VLOOKUP($P105, 'Requirements Updated'!$A$4:$P$621,K$1,FALSE)), "")</f>
        <v/>
      </c>
      <c r="J105" s="35" t="str">
        <f>IF(OR($A$5=J$7,$B$5=J$7,$C$5=J$7, $D$5=J$7),IF(VLOOKUP($P105, 'Requirements Updated'!$A$4:$P$621,L$1,FALSE)=0, "",VLOOKUP($P105, 'Requirements Updated'!$A$4:$P$621,L$1,FALSE)), "")</f>
        <v/>
      </c>
      <c r="K105" s="35" t="str">
        <f>IF(OR($A$5=K$7,$B$5=K$7,$C$5=K$7, $D$5=K$7),IF(VLOOKUP($P105, 'Requirements Updated'!$A$4:$P$621,M$1,FALSE)=0, "",VLOOKUP($P105, 'Requirements Updated'!$A$4:$P$621,M$1,FALSE)), "")</f>
        <v/>
      </c>
      <c r="L105" s="17"/>
      <c r="M105" s="16" t="s">
        <v>296</v>
      </c>
      <c r="N105" s="17"/>
      <c r="O105" s="16" t="s">
        <v>108</v>
      </c>
      <c r="P105" s="16" t="str">
        <f t="shared" si="3"/>
        <v>Combustion appliance zone (test-out)Amount ambient CO in CAZ during testingNumber (ppm)PostBuilding/BuildingDetails/HealthAndSafety/CombustionAppliances/CombustionApplianceZone/AmountAmbientCOinCAZduringTesting</v>
      </c>
      <c r="Q105" s="94"/>
      <c r="R105" s="18"/>
    </row>
    <row r="106" spans="1:18" ht="26.25" customHeight="1" x14ac:dyDescent="0.2">
      <c r="A106" s="56" t="s">
        <v>574</v>
      </c>
      <c r="B106" s="56" t="s">
        <v>109</v>
      </c>
      <c r="C106" s="56" t="s">
        <v>526</v>
      </c>
      <c r="D106" s="17" t="str">
        <f>IFERROR(VLOOKUP($M106, Tables!$F$3:$G$9, 2, FALSE), "NEEDS QUALIFIER")</f>
        <v>Post</v>
      </c>
      <c r="E106" s="56" t="s">
        <v>525</v>
      </c>
      <c r="F106" s="16" t="str">
        <f t="shared" si="5"/>
        <v>Optional</v>
      </c>
      <c r="G106" s="16" t="str">
        <f t="shared" si="4"/>
        <v>Optional</v>
      </c>
      <c r="H106" s="35" t="str">
        <f>IF(OR($A$5=H$7,$B$5=H$7,$C$5=H$7, $D$5=H$7),IF(VLOOKUP($P106, 'Requirements Updated'!$A$4:$P$621,J$1,FALSE)=0, "",VLOOKUP($P106, 'Requirements Updated'!$A$4:$P$621,J$1,FALSE)), "")</f>
        <v/>
      </c>
      <c r="I106" s="35" t="str">
        <f>IF(OR($A$5=I$7,$B$5=I$7,$C$5=I$7, $D$5=I$7),IF(VLOOKUP($P106, 'Requirements Updated'!$A$4:$P$621,K$1,FALSE)=0, "",VLOOKUP($P106, 'Requirements Updated'!$A$4:$P$621,K$1,FALSE)), "")</f>
        <v/>
      </c>
      <c r="J106" s="35" t="str">
        <f>IF(OR($A$5=J$7,$B$5=J$7,$C$5=J$7, $D$5=J$7),IF(VLOOKUP($P106, 'Requirements Updated'!$A$4:$P$621,L$1,FALSE)=0, "",VLOOKUP($P106, 'Requirements Updated'!$A$4:$P$621,L$1,FALSE)), "")</f>
        <v/>
      </c>
      <c r="K106" s="35" t="str">
        <f>IF(OR($A$5=K$7,$B$5=K$7,$C$5=K$7, $D$5=K$7),IF(VLOOKUP($P106, 'Requirements Updated'!$A$4:$P$621,M$1,FALSE)=0, "",VLOOKUP($P106, 'Requirements Updated'!$A$4:$P$621,M$1,FALSE)), "")</f>
        <v/>
      </c>
      <c r="L106" s="17"/>
      <c r="M106" s="16" t="s">
        <v>296</v>
      </c>
      <c r="N106" s="17"/>
      <c r="O106" s="16" t="s">
        <v>110</v>
      </c>
      <c r="P106" s="16" t="str">
        <f t="shared" si="3"/>
        <v>Combustion appliance zone (test-out)CAZ depressurization limitNumber (Pa)PostBuilding/BuildingDetails/HealthAndSafety/CombustionAppliances/CombustionApplianceZone/CAZDepressurizationLimit</v>
      </c>
      <c r="Q106" s="94"/>
      <c r="R106" s="18"/>
    </row>
    <row r="107" spans="1:18" ht="26.25" customHeight="1" x14ac:dyDescent="0.2">
      <c r="A107" s="56" t="s">
        <v>574</v>
      </c>
      <c r="B107" s="56" t="s">
        <v>111</v>
      </c>
      <c r="C107" s="56" t="s">
        <v>504</v>
      </c>
      <c r="D107" s="17" t="str">
        <f>IFERROR(VLOOKUP($M107, Tables!$F$3:$G$9, 2, FALSE), "NEEDS QUALIFIER")</f>
        <v>Post</v>
      </c>
      <c r="E107" s="56" t="s">
        <v>770</v>
      </c>
      <c r="F107" s="16" t="str">
        <f t="shared" si="5"/>
        <v>Optional</v>
      </c>
      <c r="G107" s="16" t="str">
        <f t="shared" si="4"/>
        <v>Optional</v>
      </c>
      <c r="H107" s="35" t="str">
        <f>IF(OR($A$5=H$7,$B$5=H$7,$C$5=H$7, $D$5=H$7),IF(VLOOKUP($P107, 'Requirements Updated'!$A$4:$P$621,J$1,FALSE)=0, "",VLOOKUP($P107, 'Requirements Updated'!$A$4:$P$621,J$1,FALSE)), "")</f>
        <v/>
      </c>
      <c r="I107" s="35" t="str">
        <f>IF(OR($A$5=I$7,$B$5=I$7,$C$5=I$7, $D$5=I$7),IF(VLOOKUP($P107, 'Requirements Updated'!$A$4:$P$621,K$1,FALSE)=0, "",VLOOKUP($P107, 'Requirements Updated'!$A$4:$P$621,K$1,FALSE)), "")</f>
        <v/>
      </c>
      <c r="J107" s="35" t="str">
        <f>IF(OR($A$5=J$7,$B$5=J$7,$C$5=J$7, $D$5=J$7),IF(VLOOKUP($P107, 'Requirements Updated'!$A$4:$P$621,L$1,FALSE)=0, "",VLOOKUP($P107, 'Requirements Updated'!$A$4:$P$621,L$1,FALSE)), "")</f>
        <v/>
      </c>
      <c r="K107" s="35" t="str">
        <f>IF(OR($A$5=K$7,$B$5=K$7,$C$5=K$7, $D$5=K$7),IF(VLOOKUP($P107, 'Requirements Updated'!$A$4:$P$621,M$1,FALSE)=0, "",VLOOKUP($P107, 'Requirements Updated'!$A$4:$P$621,M$1,FALSE)), "")</f>
        <v/>
      </c>
      <c r="L107" s="17"/>
      <c r="M107" s="16" t="s">
        <v>296</v>
      </c>
      <c r="N107" s="17"/>
      <c r="O107" s="16" t="s">
        <v>112</v>
      </c>
      <c r="P107" s="16" t="str">
        <f t="shared" si="3"/>
        <v>Combustion appliance zone (test-out)Depressurization finding poor caseEnumerationPostBuilding/BuildingDetails/HealthAndSafety/CombustionAppliances/CombustionApplianceZone/DepressurizationFindingPoorCase</v>
      </c>
      <c r="Q107" s="94"/>
      <c r="R107" s="18"/>
    </row>
    <row r="108" spans="1:18" ht="26.25" customHeight="1" x14ac:dyDescent="0.2">
      <c r="A108" s="56" t="s">
        <v>574</v>
      </c>
      <c r="B108" s="56" t="s">
        <v>561</v>
      </c>
      <c r="C108" s="56" t="s">
        <v>526</v>
      </c>
      <c r="D108" s="17" t="str">
        <f>IFERROR(VLOOKUP($M108, Tables!$F$3:$G$9, 2, FALSE), "NEEDS QUALIFIER")</f>
        <v>Post</v>
      </c>
      <c r="E108" s="56" t="s">
        <v>560</v>
      </c>
      <c r="F108" s="16" t="str">
        <f t="shared" si="5"/>
        <v>Optional</v>
      </c>
      <c r="G108" s="16" t="str">
        <f t="shared" si="4"/>
        <v>Optional</v>
      </c>
      <c r="H108" s="35" t="str">
        <f>IF(OR($A$5=H$7,$B$5=H$7,$C$5=H$7, $D$5=H$7),IF(VLOOKUP($P108, 'Requirements Updated'!$A$4:$P$621,J$1,FALSE)=0, "",VLOOKUP($P108, 'Requirements Updated'!$A$4:$P$621,J$1,FALSE)), "")</f>
        <v/>
      </c>
      <c r="I108" s="35" t="str">
        <f>IF(OR($A$5=I$7,$B$5=I$7,$C$5=I$7, $D$5=I$7),IF(VLOOKUP($P108, 'Requirements Updated'!$A$4:$P$621,K$1,FALSE)=0, "",VLOOKUP($P108, 'Requirements Updated'!$A$4:$P$621,K$1,FALSE)), "")</f>
        <v/>
      </c>
      <c r="J108" s="35" t="str">
        <f>IF(OR($A$5=J$7,$B$5=J$7,$C$5=J$7, $D$5=J$7),IF(VLOOKUP($P108, 'Requirements Updated'!$A$4:$P$621,L$1,FALSE)=0, "",VLOOKUP($P108, 'Requirements Updated'!$A$4:$P$621,L$1,FALSE)), "")</f>
        <v/>
      </c>
      <c r="K108" s="35" t="str">
        <f>IF(OR($A$5=K$7,$B$5=K$7,$C$5=K$7, $D$5=K$7),IF(VLOOKUP($P108, 'Requirements Updated'!$A$4:$P$621,M$1,FALSE)=0, "",VLOOKUP($P108, 'Requirements Updated'!$A$4:$P$621,M$1,FALSE)), "")</f>
        <v/>
      </c>
      <c r="L108" s="17"/>
      <c r="M108" s="16" t="s">
        <v>296</v>
      </c>
      <c r="N108" s="17"/>
      <c r="O108" s="16" t="s">
        <v>113</v>
      </c>
      <c r="P108" s="16" t="str">
        <f t="shared" si="3"/>
        <v>Combustion appliance zone (test-out)Pressure (poor case)Number (Pa)PostBuilding/BuildingDetails/HealthAndSafety/CombustionAppliances/CombustionApplianceZone/PoorCaseTest/Pressure</v>
      </c>
      <c r="Q108" s="94"/>
      <c r="R108" s="18"/>
    </row>
    <row r="109" spans="1:18" ht="26.25" customHeight="1" x14ac:dyDescent="0.2">
      <c r="A109" s="56" t="s">
        <v>574</v>
      </c>
      <c r="B109" s="56" t="s">
        <v>114</v>
      </c>
      <c r="C109" s="56" t="s">
        <v>516</v>
      </c>
      <c r="D109" s="17" t="str">
        <f>IFERROR(VLOOKUP($M109, Tables!$F$3:$G$9, 2, FALSE), "NEEDS QUALIFIER")</f>
        <v>Post</v>
      </c>
      <c r="E109" s="56" t="s">
        <v>1123</v>
      </c>
      <c r="F109" s="16" t="str">
        <f t="shared" si="5"/>
        <v>Optional</v>
      </c>
      <c r="G109" s="16" t="str">
        <f t="shared" si="4"/>
        <v>Optional</v>
      </c>
      <c r="H109" s="35" t="str">
        <f>IF(OR($A$5=H$7,$B$5=H$7,$C$5=H$7, $D$5=H$7),IF(VLOOKUP($P109, 'Requirements Updated'!$A$4:$P$621,J$1,FALSE)=0, "",VLOOKUP($P109, 'Requirements Updated'!$A$4:$P$621,J$1,FALSE)), "")</f>
        <v/>
      </c>
      <c r="I109" s="35" t="str">
        <f>IF(OR($A$5=I$7,$B$5=I$7,$C$5=I$7, $D$5=I$7),IF(VLOOKUP($P109, 'Requirements Updated'!$A$4:$P$621,K$1,FALSE)=0, "",VLOOKUP($P109, 'Requirements Updated'!$A$4:$P$621,K$1,FALSE)), "")</f>
        <v/>
      </c>
      <c r="J109" s="35" t="str">
        <f>IF(OR($A$5=J$7,$B$5=J$7,$C$5=J$7, $D$5=J$7),IF(VLOOKUP($P109, 'Requirements Updated'!$A$4:$P$621,L$1,FALSE)=0, "",VLOOKUP($P109, 'Requirements Updated'!$A$4:$P$621,L$1,FALSE)), "")</f>
        <v/>
      </c>
      <c r="K109" s="35" t="str">
        <f>IF(OR($A$5=K$7,$B$5=K$7,$C$5=K$7, $D$5=K$7),IF(VLOOKUP($P109, 'Requirements Updated'!$A$4:$P$621,M$1,FALSE)=0, "",VLOOKUP($P109, 'Requirements Updated'!$A$4:$P$621,M$1,FALSE)), "")</f>
        <v/>
      </c>
      <c r="L109" s="17"/>
      <c r="M109" s="16" t="s">
        <v>296</v>
      </c>
      <c r="N109" s="17"/>
      <c r="O109" s="16" t="s">
        <v>115</v>
      </c>
      <c r="P109" s="16" t="str">
        <f t="shared" si="3"/>
        <v>Combustion appliance zone (test-out)NotesTextPostBuilding/BuildingDetails/HealthAndSafety/CombustionAppliances/CombustionApplianceZone/Notes</v>
      </c>
      <c r="Q109" s="94"/>
      <c r="R109" s="18"/>
    </row>
    <row r="110" spans="1:18" ht="26.1" customHeight="1" x14ac:dyDescent="0.2">
      <c r="A110" s="56" t="s">
        <v>574</v>
      </c>
      <c r="B110" s="56" t="s">
        <v>562</v>
      </c>
      <c r="C110" s="56" t="s">
        <v>117</v>
      </c>
      <c r="D110" s="17" t="str">
        <f>IFERROR(VLOOKUP($M110, Tables!$F$3:$G$9, 2, FALSE), "NEEDS QUALIFIER")</f>
        <v>Post</v>
      </c>
      <c r="E110" s="56"/>
      <c r="F110" s="16" t="str">
        <f t="shared" si="5"/>
        <v>Optional</v>
      </c>
      <c r="G110" s="16" t="str">
        <f t="shared" si="4"/>
        <v>Optional</v>
      </c>
      <c r="H110" s="35" t="str">
        <f>IF(OR($A$5=H$7,$B$5=H$7,$C$5=H$7, $D$5=H$7),IF(VLOOKUP($P110, 'Requirements Updated'!$A$4:$P$621,J$1,FALSE)=0, "",VLOOKUP($P110, 'Requirements Updated'!$A$4:$P$621,J$1,FALSE)), "")</f>
        <v/>
      </c>
      <c r="I110" s="35" t="str">
        <f>IF(OR($A$5=I$7,$B$5=I$7,$C$5=I$7, $D$5=I$7),IF(VLOOKUP($P110, 'Requirements Updated'!$A$4:$P$621,K$1,FALSE)=0, "",VLOOKUP($P110, 'Requirements Updated'!$A$4:$P$621,K$1,FALSE)), "")</f>
        <v/>
      </c>
      <c r="J110" s="35" t="str">
        <f>IF(OR($A$5=J$7,$B$5=J$7,$C$5=J$7, $D$5=J$7),IF(VLOOKUP($P110, 'Requirements Updated'!$A$4:$P$621,L$1,FALSE)=0, "",VLOOKUP($P110, 'Requirements Updated'!$A$4:$P$621,L$1,FALSE)), "")</f>
        <v/>
      </c>
      <c r="K110" s="35" t="str">
        <f>IF(OR($A$5=K$7,$B$5=K$7,$C$5=K$7, $D$5=K$7),IF(VLOOKUP($P110, 'Requirements Updated'!$A$4:$P$621,M$1,FALSE)=0, "",VLOOKUP($P110, 'Requirements Updated'!$A$4:$P$621,M$1,FALSE)), "")</f>
        <v/>
      </c>
      <c r="L110" s="17"/>
      <c r="M110" s="16" t="s">
        <v>296</v>
      </c>
      <c r="N110" s="17"/>
      <c r="O110" s="16" t="s">
        <v>118</v>
      </c>
      <c r="P110" s="16" t="str">
        <f t="shared" si="3"/>
        <v>Combustion appliance zone (test-out)CAZ applianceSystem IDPostBuilding/BuildingDetails/HealthAndSafety/CombustionAppliances/CombustionApplianceZone/CombustionApplianceTest/CAZAppliance</v>
      </c>
      <c r="Q110" s="94"/>
      <c r="R110" s="18"/>
    </row>
    <row r="111" spans="1:18" ht="26.25" customHeight="1" x14ac:dyDescent="0.2">
      <c r="A111" s="56" t="s">
        <v>554</v>
      </c>
      <c r="B111" s="56" t="s">
        <v>170</v>
      </c>
      <c r="C111" s="56" t="s">
        <v>504</v>
      </c>
      <c r="D111" s="17" t="str">
        <f>IFERROR(VLOOKUP($M111, Tables!$F$3:$G$9, 2, FALSE), "NEEDS QUALIFIER")</f>
        <v>Pre</v>
      </c>
      <c r="E111" s="56" t="s">
        <v>781</v>
      </c>
      <c r="F111" s="16" t="str">
        <f t="shared" si="5"/>
        <v>Optional</v>
      </c>
      <c r="G111" s="16" t="str">
        <f t="shared" si="4"/>
        <v>Optional</v>
      </c>
      <c r="H111" s="35" t="str">
        <f>IF(OR($A$5=H$7,$B$5=H$7,$C$5=H$7, $D$5=H$7),IF(VLOOKUP($P111, 'Requirements Updated'!$A$4:$P$621,J$1,FALSE)=0, "",VLOOKUP($P111, 'Requirements Updated'!$A$4:$P$621,J$1,FALSE)), "")</f>
        <v/>
      </c>
      <c r="I111" s="35" t="str">
        <f>IF(OR($A$5=I$7,$B$5=I$7,$C$5=I$7, $D$5=I$7),IF(VLOOKUP($P111, 'Requirements Updated'!$A$4:$P$621,K$1,FALSE)=0, "",VLOOKUP($P111, 'Requirements Updated'!$A$4:$P$621,K$1,FALSE)), "")</f>
        <v/>
      </c>
      <c r="J111" s="35" t="str">
        <f>IF(OR($A$5=J$7,$B$5=J$7,$C$5=J$7, $D$5=J$7),IF(VLOOKUP($P111, 'Requirements Updated'!$A$4:$P$621,L$1,FALSE)=0, "",VLOOKUP($P111, 'Requirements Updated'!$A$4:$P$621,L$1,FALSE)), "")</f>
        <v/>
      </c>
      <c r="K111" s="35" t="str">
        <f>IF(OR($A$5=K$7,$B$5=K$7,$C$5=K$7, $D$5=K$7),IF(VLOOKUP($P111, 'Requirements Updated'!$A$4:$P$621,M$1,FALSE)=0, "",VLOOKUP($P111, 'Requirements Updated'!$A$4:$P$621,M$1,FALSE)), "")</f>
        <v/>
      </c>
      <c r="L111" s="17"/>
      <c r="M111" s="16" t="s">
        <v>21</v>
      </c>
      <c r="N111" s="17" t="s">
        <v>171</v>
      </c>
      <c r="O111" s="16" t="s">
        <v>172</v>
      </c>
      <c r="P111" s="16" t="str">
        <f t="shared" si="3"/>
        <v>Combustion ventilationVenting system typeEnumerationPreBuilding/BuildingDetails/Systems/CombustionVentilation/CombustionVentilationSystem/VentSystemType</v>
      </c>
      <c r="Q111" s="94"/>
      <c r="R111" s="18"/>
    </row>
    <row r="112" spans="1:18" ht="26.25" customHeight="1" x14ac:dyDescent="0.2">
      <c r="A112" s="56" t="s">
        <v>554</v>
      </c>
      <c r="B112" s="56" t="s">
        <v>170</v>
      </c>
      <c r="C112" s="56" t="s">
        <v>504</v>
      </c>
      <c r="D112" s="17" t="str">
        <f>IFERROR(VLOOKUP($M112, Tables!$F$3:$G$9, 2, FALSE), "NEEDS QUALIFIER")</f>
        <v>Proposed</v>
      </c>
      <c r="E112" s="56" t="s">
        <v>781</v>
      </c>
      <c r="F112" s="16" t="str">
        <f t="shared" si="5"/>
        <v>Optional</v>
      </c>
      <c r="G112" s="16" t="str">
        <f t="shared" si="4"/>
        <v>Optional</v>
      </c>
      <c r="H112" s="35" t="str">
        <f>IF(OR($A$5=H$7,$B$5=H$7,$C$5=H$7, $D$5=H$7),IF(VLOOKUP($P112, 'Requirements Updated'!$A$4:$P$621,J$1,FALSE)=0, "",VLOOKUP($P112, 'Requirements Updated'!$A$4:$P$621,J$1,FALSE)), "")</f>
        <v/>
      </c>
      <c r="I112" s="35" t="str">
        <f>IF(OR($A$5=I$7,$B$5=I$7,$C$5=I$7, $D$5=I$7),IF(VLOOKUP($P112, 'Requirements Updated'!$A$4:$P$621,K$1,FALSE)=0, "",VLOOKUP($P112, 'Requirements Updated'!$A$4:$P$621,K$1,FALSE)), "")</f>
        <v/>
      </c>
      <c r="J112" s="35" t="str">
        <f>IF(OR($A$5=J$7,$B$5=J$7,$C$5=J$7, $D$5=J$7),IF(VLOOKUP($P112, 'Requirements Updated'!$A$4:$P$621,L$1,FALSE)=0, "",VLOOKUP($P112, 'Requirements Updated'!$A$4:$P$621,L$1,FALSE)), "")</f>
        <v/>
      </c>
      <c r="K112" s="35" t="str">
        <f>IF(OR($A$5=K$7,$B$5=K$7,$C$5=K$7, $D$5=K$7),IF(VLOOKUP($P112, 'Requirements Updated'!$A$4:$P$621,M$1,FALSE)=0, "",VLOOKUP($P112, 'Requirements Updated'!$A$4:$P$621,M$1,FALSE)), "")</f>
        <v/>
      </c>
      <c r="L112" s="17"/>
      <c r="M112" s="16" t="s">
        <v>28</v>
      </c>
      <c r="N112" s="17" t="s">
        <v>171</v>
      </c>
      <c r="O112" s="16" t="s">
        <v>172</v>
      </c>
      <c r="P112" s="16" t="str">
        <f t="shared" si="3"/>
        <v>Combustion ventilationVenting system typeEnumerationProposedBuilding/BuildingDetails/Systems/CombustionVentilation/CombustionVentilationSystem/VentSystemType</v>
      </c>
      <c r="Q112" s="94" t="s">
        <v>1207</v>
      </c>
      <c r="R112" s="18"/>
    </row>
    <row r="113" spans="1:18" ht="26.25" customHeight="1" x14ac:dyDescent="0.2">
      <c r="A113" s="56" t="s">
        <v>554</v>
      </c>
      <c r="B113" s="56" t="s">
        <v>170</v>
      </c>
      <c r="C113" s="56" t="s">
        <v>504</v>
      </c>
      <c r="D113" s="17" t="str">
        <f>IFERROR(VLOOKUP($M113, Tables!$F$3:$G$9, 2, FALSE), "NEEDS QUALIFIER")</f>
        <v>Post</v>
      </c>
      <c r="E113" s="56" t="s">
        <v>781</v>
      </c>
      <c r="F113" s="16" t="str">
        <f t="shared" si="5"/>
        <v>Optional</v>
      </c>
      <c r="G113" s="16" t="str">
        <f t="shared" si="4"/>
        <v>Optional</v>
      </c>
      <c r="H113" s="35" t="str">
        <f>IF(OR($A$5=H$7,$B$5=H$7,$C$5=H$7, $D$5=H$7),IF(VLOOKUP($P113, 'Requirements Updated'!$A$4:$P$621,J$1,FALSE)=0, "",VLOOKUP($P113, 'Requirements Updated'!$A$4:$P$621,J$1,FALSE)), "")</f>
        <v/>
      </c>
      <c r="I113" s="35" t="str">
        <f>IF(OR($A$5=I$7,$B$5=I$7,$C$5=I$7, $D$5=I$7),IF(VLOOKUP($P113, 'Requirements Updated'!$A$4:$P$621,K$1,FALSE)=0, "",VLOOKUP($P113, 'Requirements Updated'!$A$4:$P$621,K$1,FALSE)), "")</f>
        <v/>
      </c>
      <c r="J113" s="35" t="str">
        <f>IF(OR($A$5=J$7,$B$5=J$7,$C$5=J$7, $D$5=J$7),IF(VLOOKUP($P113, 'Requirements Updated'!$A$4:$P$621,L$1,FALSE)=0, "",VLOOKUP($P113, 'Requirements Updated'!$A$4:$P$621,L$1,FALSE)), "")</f>
        <v/>
      </c>
      <c r="K113" s="35" t="str">
        <f>IF(OR($A$5=K$7,$B$5=K$7,$C$5=K$7, $D$5=K$7),IF(VLOOKUP($P113, 'Requirements Updated'!$A$4:$P$621,M$1,FALSE)=0, "",VLOOKUP($P113, 'Requirements Updated'!$A$4:$P$621,M$1,FALSE)), "")</f>
        <v/>
      </c>
      <c r="L113" s="17"/>
      <c r="M113" s="16" t="s">
        <v>296</v>
      </c>
      <c r="N113" s="17" t="s">
        <v>171</v>
      </c>
      <c r="O113" s="16" t="s">
        <v>172</v>
      </c>
      <c r="P113" s="16" t="str">
        <f t="shared" si="3"/>
        <v>Combustion ventilationVenting system typeEnumerationPostBuilding/BuildingDetails/Systems/CombustionVentilation/CombustionVentilationSystem/VentSystemType</v>
      </c>
      <c r="Q113" s="94"/>
      <c r="R113" s="18"/>
    </row>
    <row r="114" spans="1:18" ht="26.25" customHeight="1" x14ac:dyDescent="0.2">
      <c r="A114" s="56" t="s">
        <v>29</v>
      </c>
      <c r="B114" s="56" t="s">
        <v>30</v>
      </c>
      <c r="C114" s="56" t="s">
        <v>516</v>
      </c>
      <c r="D114" s="17" t="str">
        <f>IFERROR(VLOOKUP($M114, Tables!$F$3:$G$9, 2, FALSE), "NEEDS QUALIFIER")</f>
        <v>Any</v>
      </c>
      <c r="E114" s="56" t="s">
        <v>1124</v>
      </c>
      <c r="F114" s="16" t="str">
        <f t="shared" si="5"/>
        <v>Optional</v>
      </c>
      <c r="G114" s="16" t="str">
        <f t="shared" si="4"/>
        <v>Optional</v>
      </c>
      <c r="H114" s="35" t="str">
        <f>IF(OR($A$5=H$7,$B$5=H$7,$C$5=H$7, $D$5=H$7),IF(VLOOKUP($P114, 'Requirements Updated'!$A$4:$P$621,J$1,FALSE)=0, "",VLOOKUP($P114, 'Requirements Updated'!$A$4:$P$621,J$1,FALSE)), "")</f>
        <v/>
      </c>
      <c r="I114" s="35" t="str">
        <f>IF(OR($A$5=I$7,$B$5=I$7,$C$5=I$7, $D$5=I$7),IF(VLOOKUP($P114, 'Requirements Updated'!$A$4:$P$621,K$1,FALSE)=0, "",VLOOKUP($P114, 'Requirements Updated'!$A$4:$P$621,K$1,FALSE)), "")</f>
        <v/>
      </c>
      <c r="J114" s="35" t="str">
        <f>IF(OR($A$5=J$7,$B$5=J$7,$C$5=J$7, $D$5=J$7),IF(VLOOKUP($P114, 'Requirements Updated'!$A$4:$P$621,L$1,FALSE)=0, "",VLOOKUP($P114, 'Requirements Updated'!$A$4:$P$621,L$1,FALSE)), "")</f>
        <v/>
      </c>
      <c r="K114" s="35" t="str">
        <f>IF(OR($A$5=K$7,$B$5=K$7,$C$5=K$7, $D$5=K$7),IF(VLOOKUP($P114, 'Requirements Updated'!$A$4:$P$621,M$1,FALSE)=0, "",VLOOKUP($P114, 'Requirements Updated'!$A$4:$P$621,M$1,FALSE)), "")</f>
        <v/>
      </c>
      <c r="L114" s="17"/>
      <c r="M114" s="16" t="s">
        <v>31</v>
      </c>
      <c r="N114" s="17"/>
      <c r="O114" s="16" t="s">
        <v>32</v>
      </c>
      <c r="P114" s="16" t="str">
        <f t="shared" si="3"/>
        <v>Contractor informationEmail addressTextAnyContractor/ContractorDetails/BusinessInfo/BusinessContact/Person/Email/EmailAddress</v>
      </c>
      <c r="Q114" s="94"/>
      <c r="R114" s="18"/>
    </row>
    <row r="115" spans="1:18" ht="26.25" customHeight="1" x14ac:dyDescent="0.2">
      <c r="A115" s="56" t="s">
        <v>29</v>
      </c>
      <c r="B115" s="56" t="s">
        <v>33</v>
      </c>
      <c r="C115" s="56" t="s">
        <v>516</v>
      </c>
      <c r="D115" s="17" t="str">
        <f>IFERROR(VLOOKUP($M115, Tables!$F$3:$G$9, 2, FALSE), "NEEDS QUALIFIER")</f>
        <v>Any</v>
      </c>
      <c r="E115" s="56" t="s">
        <v>1125</v>
      </c>
      <c r="F115" s="16" t="str">
        <f t="shared" si="5"/>
        <v>Optional</v>
      </c>
      <c r="G115" s="16" t="str">
        <f t="shared" si="4"/>
        <v>Optional</v>
      </c>
      <c r="H115" s="35" t="str">
        <f>IF(OR($A$5=H$7,$B$5=H$7,$C$5=H$7, $D$5=H$7),IF(VLOOKUP($P115, 'Requirements Updated'!$A$4:$P$621,J$1,FALSE)=0, "",VLOOKUP($P115, 'Requirements Updated'!$A$4:$P$621,J$1,FALSE)), "")</f>
        <v/>
      </c>
      <c r="I115" s="35" t="str">
        <f>IF(OR($A$5=I$7,$B$5=I$7,$C$5=I$7, $D$5=I$7),IF(VLOOKUP($P115, 'Requirements Updated'!$A$4:$P$621,K$1,FALSE)=0, "",VLOOKUP($P115, 'Requirements Updated'!$A$4:$P$621,K$1,FALSE)), "")</f>
        <v/>
      </c>
      <c r="J115" s="35" t="str">
        <f>IF(OR($A$5=J$7,$B$5=J$7,$C$5=J$7, $D$5=J$7),IF(VLOOKUP($P115, 'Requirements Updated'!$A$4:$P$621,L$1,FALSE)=0, "",VLOOKUP($P115, 'Requirements Updated'!$A$4:$P$621,L$1,FALSE)), "")</f>
        <v/>
      </c>
      <c r="K115" s="35" t="str">
        <f>IF(OR($A$5=K$7,$B$5=K$7,$C$5=K$7, $D$5=K$7),IF(VLOOKUP($P115, 'Requirements Updated'!$A$4:$P$621,M$1,FALSE)=0, "",VLOOKUP($P115, 'Requirements Updated'!$A$4:$P$621,M$1,FALSE)), "")</f>
        <v/>
      </c>
      <c r="L115" s="17"/>
      <c r="M115" s="16" t="s">
        <v>31</v>
      </c>
      <c r="N115" s="17"/>
      <c r="O115" s="16" t="s">
        <v>34</v>
      </c>
      <c r="P115" s="16" t="str">
        <f t="shared" si="3"/>
        <v>Contractor informationFirst nameTextAnyContractor/ContractorDetails/BusinessInfo/BusinessContact/Person/Name/FirstName</v>
      </c>
      <c r="Q115" s="94"/>
      <c r="R115" s="18"/>
    </row>
    <row r="116" spans="1:18" ht="26.25" customHeight="1" x14ac:dyDescent="0.2">
      <c r="A116" s="56" t="s">
        <v>29</v>
      </c>
      <c r="B116" s="56" t="s">
        <v>35</v>
      </c>
      <c r="C116" s="56" t="s">
        <v>516</v>
      </c>
      <c r="D116" s="17" t="str">
        <f>IFERROR(VLOOKUP($M116, Tables!$F$3:$G$9, 2, FALSE), "NEEDS QUALIFIER")</f>
        <v>Any</v>
      </c>
      <c r="E116" s="56" t="s">
        <v>1126</v>
      </c>
      <c r="F116" s="16" t="str">
        <f t="shared" si="5"/>
        <v>Optional</v>
      </c>
      <c r="G116" s="16" t="str">
        <f t="shared" si="4"/>
        <v>Optional</v>
      </c>
      <c r="H116" s="35" t="str">
        <f>IF(OR($A$5=H$7,$B$5=H$7,$C$5=H$7, $D$5=H$7),IF(VLOOKUP($P116, 'Requirements Updated'!$A$4:$P$621,J$1,FALSE)=0, "",VLOOKUP($P116, 'Requirements Updated'!$A$4:$P$621,J$1,FALSE)), "")</f>
        <v/>
      </c>
      <c r="I116" s="35" t="str">
        <f>IF(OR($A$5=I$7,$B$5=I$7,$C$5=I$7, $D$5=I$7),IF(VLOOKUP($P116, 'Requirements Updated'!$A$4:$P$621,K$1,FALSE)=0, "",VLOOKUP($P116, 'Requirements Updated'!$A$4:$P$621,K$1,FALSE)), "")</f>
        <v/>
      </c>
      <c r="J116" s="35" t="str">
        <f>IF(OR($A$5=J$7,$B$5=J$7,$C$5=J$7, $D$5=J$7),IF(VLOOKUP($P116, 'Requirements Updated'!$A$4:$P$621,L$1,FALSE)=0, "",VLOOKUP($P116, 'Requirements Updated'!$A$4:$P$621,L$1,FALSE)), "")</f>
        <v/>
      </c>
      <c r="K116" s="35" t="str">
        <f>IF(OR($A$5=K$7,$B$5=K$7,$C$5=K$7, $D$5=K$7),IF(VLOOKUP($P116, 'Requirements Updated'!$A$4:$P$621,M$1,FALSE)=0, "",VLOOKUP($P116, 'Requirements Updated'!$A$4:$P$621,M$1,FALSE)), "")</f>
        <v/>
      </c>
      <c r="L116" s="17"/>
      <c r="M116" s="16" t="s">
        <v>31</v>
      </c>
      <c r="N116" s="17"/>
      <c r="O116" s="16" t="s">
        <v>36</v>
      </c>
      <c r="P116" s="16" t="str">
        <f t="shared" si="3"/>
        <v>Contractor informationLast nameTextAnyContractor/ContractorDetails/BusinessInfo/BusinessContact/Person/Name/LastName</v>
      </c>
      <c r="Q116" s="94"/>
      <c r="R116" s="18"/>
    </row>
    <row r="117" spans="1:18" ht="26.25" customHeight="1" x14ac:dyDescent="0.2">
      <c r="A117" s="56" t="s">
        <v>465</v>
      </c>
      <c r="B117" s="56" t="s">
        <v>466</v>
      </c>
      <c r="C117" s="56" t="s">
        <v>517</v>
      </c>
      <c r="D117" s="17" t="str">
        <f>IFERROR(VLOOKUP($M117, Tables!$F$3:$G$9, 2, FALSE), "NEEDS QUALIFIER")</f>
        <v>Pre</v>
      </c>
      <c r="E117" s="56" t="s">
        <v>1127</v>
      </c>
      <c r="F117" s="16" t="str">
        <f t="shared" si="5"/>
        <v>Optional</v>
      </c>
      <c r="G117" s="16" t="str">
        <f t="shared" si="4"/>
        <v>Optional</v>
      </c>
      <c r="H117" s="35" t="str">
        <f>IF(OR($A$5=H$7,$B$5=H$7,$C$5=H$7, $D$5=H$7),IF(VLOOKUP($P117, 'Requirements Updated'!$A$4:$P$621,J$1,FALSE)=0, "",VLOOKUP($P117, 'Requirements Updated'!$A$4:$P$621,J$1,FALSE)), "")</f>
        <v/>
      </c>
      <c r="I117" s="35" t="str">
        <f>IF(OR($A$5=I$7,$B$5=I$7,$C$5=I$7, $D$5=I$7),IF(VLOOKUP($P117, 'Requirements Updated'!$A$4:$P$621,K$1,FALSE)=0, "",VLOOKUP($P117, 'Requirements Updated'!$A$4:$P$621,K$1,FALSE)), "")</f>
        <v/>
      </c>
      <c r="J117" s="35" t="str">
        <f>IF(OR($A$5=J$7,$B$5=J$7,$C$5=J$7, $D$5=J$7),IF(VLOOKUP($P117, 'Requirements Updated'!$A$4:$P$621,L$1,FALSE)=0, "",VLOOKUP($P117, 'Requirements Updated'!$A$4:$P$621,L$1,FALSE)), "")</f>
        <v/>
      </c>
      <c r="K117" s="35" t="str">
        <f>IF(OR($A$5=K$7,$B$5=K$7,$C$5=K$7, $D$5=K$7),IF(VLOOKUP($P117, 'Requirements Updated'!$A$4:$P$621,M$1,FALSE)=0, "",VLOOKUP($P117, 'Requirements Updated'!$A$4:$P$621,M$1,FALSE)), "")</f>
        <v/>
      </c>
      <c r="L117" s="17"/>
      <c r="M117" s="16" t="s">
        <v>21</v>
      </c>
      <c r="N117" s="17"/>
      <c r="O117" s="16" t="s">
        <v>37</v>
      </c>
      <c r="P117" s="16" t="str">
        <f t="shared" si="3"/>
        <v>Cooling systemCapacityNumber (Btuh)PreBuilding/BuildingDetails/Systems/HVAC/HVACPlant/CoolingSystem/CoolingCapacity</v>
      </c>
      <c r="Q117" s="94"/>
      <c r="R117" s="18"/>
    </row>
    <row r="118" spans="1:18" ht="26.25" customHeight="1" x14ac:dyDescent="0.2">
      <c r="A118" s="56" t="s">
        <v>465</v>
      </c>
      <c r="B118" s="56" t="s">
        <v>143</v>
      </c>
      <c r="C118" s="56" t="s">
        <v>504</v>
      </c>
      <c r="D118" s="17" t="str">
        <f>IFERROR(VLOOKUP($M118, Tables!$F$3:$G$9, 2, FALSE), "NEEDS QUALIFIER")</f>
        <v>Pre</v>
      </c>
      <c r="E118" s="56" t="s">
        <v>766</v>
      </c>
      <c r="F118" s="16" t="str">
        <f t="shared" si="5"/>
        <v>Optional</v>
      </c>
      <c r="G118" s="16" t="str">
        <f t="shared" si="4"/>
        <v>Optional</v>
      </c>
      <c r="H118" s="35" t="str">
        <f>IF(OR($A$5=H$7,$B$5=H$7,$C$5=H$7, $D$5=H$7),IF(VLOOKUP($P118, 'Requirements Updated'!$A$4:$P$621,J$1,FALSE)=0, "",VLOOKUP($P118, 'Requirements Updated'!$A$4:$P$621,J$1,FALSE)), "")</f>
        <v/>
      </c>
      <c r="I118" s="35" t="str">
        <f>IF(OR($A$5=I$7,$B$5=I$7,$C$5=I$7, $D$5=I$7),IF(VLOOKUP($P118, 'Requirements Updated'!$A$4:$P$621,K$1,FALSE)=0, "",VLOOKUP($P118, 'Requirements Updated'!$A$4:$P$621,K$1,FALSE)), "")</f>
        <v/>
      </c>
      <c r="J118" s="35" t="str">
        <f>IF(OR($A$5=J$7,$B$5=J$7,$C$5=J$7, $D$5=J$7),IF(VLOOKUP($P118, 'Requirements Updated'!$A$4:$P$621,L$1,FALSE)=0, "",VLOOKUP($P118, 'Requirements Updated'!$A$4:$P$621,L$1,FALSE)), "")</f>
        <v/>
      </c>
      <c r="K118" s="35" t="str">
        <f>IF(OR($A$5=K$7,$B$5=K$7,$C$5=K$7, $D$5=K$7),IF(VLOOKUP($P118, 'Requirements Updated'!$A$4:$P$621,M$1,FALSE)=0, "",VLOOKUP($P118, 'Requirements Updated'!$A$4:$P$621,M$1,FALSE)), "")</f>
        <v/>
      </c>
      <c r="L118" s="17"/>
      <c r="M118" s="16" t="s">
        <v>21</v>
      </c>
      <c r="N118" s="17"/>
      <c r="O118" s="16" t="s">
        <v>39</v>
      </c>
      <c r="P118" s="16" t="str">
        <f t="shared" si="3"/>
        <v>Cooling systemAnnual cooling efficiency unitsEnumerationPreBuilding/BuildingDetails/Systems/HVAC/HVACPlant/CoolingSystem/AnnualCoolingEfficiency/Unit</v>
      </c>
      <c r="Q118" s="94"/>
      <c r="R118" s="18"/>
    </row>
    <row r="119" spans="1:18" ht="26.25" customHeight="1" x14ac:dyDescent="0.2">
      <c r="A119" s="56" t="s">
        <v>465</v>
      </c>
      <c r="B119" s="56" t="s">
        <v>40</v>
      </c>
      <c r="C119" s="56" t="s">
        <v>503</v>
      </c>
      <c r="D119" s="17" t="str">
        <f>IFERROR(VLOOKUP($M119, Tables!$F$3:$G$9, 2, FALSE), "NEEDS QUALIFIER")</f>
        <v>Pre</v>
      </c>
      <c r="E119" s="56" t="s">
        <v>1128</v>
      </c>
      <c r="F119" s="16" t="str">
        <f t="shared" si="5"/>
        <v>Optional</v>
      </c>
      <c r="G119" s="16" t="str">
        <f t="shared" si="4"/>
        <v>Optional</v>
      </c>
      <c r="H119" s="35" t="str">
        <f>IF(OR($A$5=H$7,$B$5=H$7,$C$5=H$7, $D$5=H$7),IF(VLOOKUP($P119, 'Requirements Updated'!$A$4:$P$621,J$1,FALSE)=0, "",VLOOKUP($P119, 'Requirements Updated'!$A$4:$P$621,J$1,FALSE)), "")</f>
        <v/>
      </c>
      <c r="I119" s="35" t="str">
        <f>IF(OR($A$5=I$7,$B$5=I$7,$C$5=I$7, $D$5=I$7),IF(VLOOKUP($P119, 'Requirements Updated'!$A$4:$P$621,K$1,FALSE)=0, "",VLOOKUP($P119, 'Requirements Updated'!$A$4:$P$621,K$1,FALSE)), "")</f>
        <v/>
      </c>
      <c r="J119" s="35" t="str">
        <f>IF(OR($A$5=J$7,$B$5=J$7,$C$5=J$7, $D$5=J$7),IF(VLOOKUP($P119, 'Requirements Updated'!$A$4:$P$621,L$1,FALSE)=0, "",VLOOKUP($P119, 'Requirements Updated'!$A$4:$P$621,L$1,FALSE)), "")</f>
        <v/>
      </c>
      <c r="K119" s="35" t="str">
        <f>IF(OR($A$5=K$7,$B$5=K$7,$C$5=K$7, $D$5=K$7),IF(VLOOKUP($P119, 'Requirements Updated'!$A$4:$P$621,M$1,FALSE)=0, "",VLOOKUP($P119, 'Requirements Updated'!$A$4:$P$621,M$1,FALSE)), "")</f>
        <v/>
      </c>
      <c r="L119" s="17"/>
      <c r="M119" s="16" t="s">
        <v>21</v>
      </c>
      <c r="N119" s="17"/>
      <c r="O119" s="16" t="s">
        <v>41</v>
      </c>
      <c r="P119" s="16" t="str">
        <f t="shared" si="3"/>
        <v>Cooling systemAnnual cooling efficiency valueNumberPreBuilding/BuildingDetails/Systems/HVAC/HVACPlant/CoolingSystem/AnnualCoolingEfficiency/Value</v>
      </c>
      <c r="Q119" s="94"/>
      <c r="R119" s="18"/>
    </row>
    <row r="120" spans="1:18" ht="26.25" customHeight="1" x14ac:dyDescent="0.2">
      <c r="A120" s="56" t="s">
        <v>465</v>
      </c>
      <c r="B120" s="56" t="s">
        <v>42</v>
      </c>
      <c r="C120" s="56" t="s">
        <v>505</v>
      </c>
      <c r="D120" s="17" t="str">
        <f>IFERROR(VLOOKUP($M120, Tables!$F$3:$G$9, 2, FALSE), "NEEDS QUALIFIER")</f>
        <v>Pre</v>
      </c>
      <c r="E120" s="56" t="s">
        <v>1129</v>
      </c>
      <c r="F120" s="16" t="str">
        <f t="shared" si="5"/>
        <v>Optional</v>
      </c>
      <c r="G120" s="16" t="str">
        <f t="shared" si="4"/>
        <v>Optional</v>
      </c>
      <c r="H120" s="35" t="str">
        <f>IF(OR($A$5=H$7,$B$5=H$7,$C$5=H$7, $D$5=H$7),IF(VLOOKUP($P120, 'Requirements Updated'!$A$4:$P$621,J$1,FALSE)=0, "",VLOOKUP($P120, 'Requirements Updated'!$A$4:$P$621,J$1,FALSE)), "")</f>
        <v/>
      </c>
      <c r="I120" s="35" t="str">
        <f>IF(OR($A$5=I$7,$B$5=I$7,$C$5=I$7, $D$5=I$7),IF(VLOOKUP($P120, 'Requirements Updated'!$A$4:$P$621,K$1,FALSE)=0, "",VLOOKUP($P120, 'Requirements Updated'!$A$4:$P$621,K$1,FALSE)), "")</f>
        <v/>
      </c>
      <c r="J120" s="35" t="str">
        <f>IF(OR($A$5=J$7,$B$5=J$7,$C$5=J$7, $D$5=J$7),IF(VLOOKUP($P120, 'Requirements Updated'!$A$4:$P$621,L$1,FALSE)=0, "",VLOOKUP($P120, 'Requirements Updated'!$A$4:$P$621,L$1,FALSE)), "")</f>
        <v/>
      </c>
      <c r="K120" s="35" t="str">
        <f>IF(OR($A$5=K$7,$B$5=K$7,$C$5=K$7, $D$5=K$7),IF(VLOOKUP($P120, 'Requirements Updated'!$A$4:$P$621,M$1,FALSE)=0, "",VLOOKUP($P120, 'Requirements Updated'!$A$4:$P$621,M$1,FALSE)), "")</f>
        <v/>
      </c>
      <c r="L120" s="17"/>
      <c r="M120" s="16" t="s">
        <v>21</v>
      </c>
      <c r="N120" s="17"/>
      <c r="O120" s="16" t="s">
        <v>43</v>
      </c>
      <c r="P120" s="16" t="str">
        <f t="shared" si="3"/>
        <v>Cooling systemFraction of cooling load servedFractionPreBuilding/BuildingDetails/Systems/HVAC/HVACPlant/CoolingSystem/FractionCoolLoadServed</v>
      </c>
      <c r="Q120" s="94"/>
      <c r="R120" s="18"/>
    </row>
    <row r="121" spans="1:18" ht="26.25" customHeight="1" x14ac:dyDescent="0.2">
      <c r="A121" s="56" t="s">
        <v>465</v>
      </c>
      <c r="B121" s="56" t="s">
        <v>6</v>
      </c>
      <c r="C121" s="56" t="s">
        <v>504</v>
      </c>
      <c r="D121" s="17" t="str">
        <f>IFERROR(VLOOKUP($M121, Tables!$F$3:$G$9, 2, FALSE), "NEEDS QUALIFIER")</f>
        <v>Pre</v>
      </c>
      <c r="E121" s="56" t="s">
        <v>814</v>
      </c>
      <c r="F121" s="16" t="str">
        <f t="shared" si="5"/>
        <v>Optional</v>
      </c>
      <c r="G121" s="16" t="str">
        <f t="shared" si="4"/>
        <v>Optional</v>
      </c>
      <c r="H121" s="35" t="str">
        <f>IF(OR($A$5=H$7,$B$5=H$7,$C$5=H$7, $D$5=H$7),IF(VLOOKUP($P121, 'Requirements Updated'!$A$4:$P$621,J$1,FALSE)=0, "",VLOOKUP($P121, 'Requirements Updated'!$A$4:$P$621,J$1,FALSE)), "")</f>
        <v/>
      </c>
      <c r="I121" s="35" t="str">
        <f>IF(OR($A$5=I$7,$B$5=I$7,$C$5=I$7, $D$5=I$7),IF(VLOOKUP($P121, 'Requirements Updated'!$A$4:$P$621,K$1,FALSE)=0, "",VLOOKUP($P121, 'Requirements Updated'!$A$4:$P$621,K$1,FALSE)), "")</f>
        <v/>
      </c>
      <c r="J121" s="35" t="str">
        <f>IF(OR($A$5=J$7,$B$5=J$7,$C$5=J$7, $D$5=J$7),IF(VLOOKUP($P121, 'Requirements Updated'!$A$4:$P$621,L$1,FALSE)=0, "",VLOOKUP($P121, 'Requirements Updated'!$A$4:$P$621,L$1,FALSE)), "")</f>
        <v/>
      </c>
      <c r="K121" s="35" t="str">
        <f>IF(OR($A$5=K$7,$B$5=K$7,$C$5=K$7, $D$5=K$7),IF(VLOOKUP($P121, 'Requirements Updated'!$A$4:$P$621,M$1,FALSE)=0, "",VLOOKUP($P121, 'Requirements Updated'!$A$4:$P$621,M$1,FALSE)), "")</f>
        <v/>
      </c>
      <c r="L121" s="17"/>
      <c r="M121" s="16" t="s">
        <v>21</v>
      </c>
      <c r="N121" s="17"/>
      <c r="O121" s="16" t="s">
        <v>44</v>
      </c>
      <c r="P121" s="16" t="str">
        <f t="shared" si="3"/>
        <v>Cooling systemFuel EnumerationPreBuilding/BuildingDetails/Systems/HVAC/HVACPlant/CoolingSystem/CoolingSystemFuel</v>
      </c>
      <c r="Q121" s="94"/>
      <c r="R121" s="18"/>
    </row>
    <row r="122" spans="1:18" ht="26.25" customHeight="1" x14ac:dyDescent="0.2">
      <c r="A122" s="56" t="s">
        <v>465</v>
      </c>
      <c r="B122" s="56" t="s">
        <v>45</v>
      </c>
      <c r="C122" s="56" t="s">
        <v>516</v>
      </c>
      <c r="D122" s="17" t="str">
        <f>IFERROR(VLOOKUP($M122, Tables!$F$3:$G$9, 2, FALSE), "NEEDS QUALIFIER")</f>
        <v>Pre</v>
      </c>
      <c r="E122" s="56" t="str">
        <f>A122&amp;" Manufacturer Name"</f>
        <v>Cooling system Manufacturer Name</v>
      </c>
      <c r="F122" s="16" t="str">
        <f t="shared" si="5"/>
        <v>Optional</v>
      </c>
      <c r="G122" s="16" t="str">
        <f t="shared" si="4"/>
        <v>Optional</v>
      </c>
      <c r="H122" s="35" t="str">
        <f>IF(OR($A$5=H$7,$B$5=H$7,$C$5=H$7, $D$5=H$7),IF(VLOOKUP($P122, 'Requirements Updated'!$A$4:$P$621,J$1,FALSE)=0, "",VLOOKUP($P122, 'Requirements Updated'!$A$4:$P$621,J$1,FALSE)), "")</f>
        <v/>
      </c>
      <c r="I122" s="35" t="str">
        <f>IF(OR($A$5=I$7,$B$5=I$7,$C$5=I$7, $D$5=I$7),IF(VLOOKUP($P122, 'Requirements Updated'!$A$4:$P$621,K$1,FALSE)=0, "",VLOOKUP($P122, 'Requirements Updated'!$A$4:$P$621,K$1,FALSE)), "")</f>
        <v/>
      </c>
      <c r="J122" s="35" t="str">
        <f>IF(OR($A$5=J$7,$B$5=J$7,$C$5=J$7, $D$5=J$7),IF(VLOOKUP($P122, 'Requirements Updated'!$A$4:$P$621,L$1,FALSE)=0, "",VLOOKUP($P122, 'Requirements Updated'!$A$4:$P$621,L$1,FALSE)), "")</f>
        <v/>
      </c>
      <c r="K122" s="35" t="str">
        <f>IF(OR($A$5=K$7,$B$5=K$7,$C$5=K$7, $D$5=K$7),IF(VLOOKUP($P122, 'Requirements Updated'!$A$4:$P$621,M$1,FALSE)=0, "",VLOOKUP($P122, 'Requirements Updated'!$A$4:$P$621,M$1,FALSE)), "")</f>
        <v/>
      </c>
      <c r="L122" s="17"/>
      <c r="M122" s="16" t="s">
        <v>21</v>
      </c>
      <c r="N122" s="17"/>
      <c r="O122" s="16" t="s">
        <v>46</v>
      </c>
      <c r="P122" s="16" t="str">
        <f t="shared" si="3"/>
        <v>Cooling systemManufacturerTextPreBuilding/BuildingDetails/Systems/HVAC/HVACPlant/CoolingSystem/Manufacturer</v>
      </c>
      <c r="Q122" s="94"/>
      <c r="R122" s="18"/>
    </row>
    <row r="123" spans="1:18" ht="26.25" customHeight="1" x14ac:dyDescent="0.2">
      <c r="A123" s="56" t="s">
        <v>465</v>
      </c>
      <c r="B123" s="56" t="s">
        <v>47</v>
      </c>
      <c r="C123" s="56" t="s">
        <v>516</v>
      </c>
      <c r="D123" s="17" t="str">
        <f>IFERROR(VLOOKUP($M123, Tables!$F$3:$G$9, 2, FALSE), "NEEDS QUALIFIER")</f>
        <v>Pre</v>
      </c>
      <c r="E123" s="56" t="str">
        <f>A123&amp;" Manufacturer Model Number"</f>
        <v>Cooling system Manufacturer Model Number</v>
      </c>
      <c r="F123" s="16" t="str">
        <f t="shared" si="5"/>
        <v>Optional</v>
      </c>
      <c r="G123" s="16" t="str">
        <f t="shared" si="4"/>
        <v>Optional</v>
      </c>
      <c r="H123" s="35" t="str">
        <f>IF(OR($A$5=H$7,$B$5=H$7,$C$5=H$7, $D$5=H$7),IF(VLOOKUP($P123, 'Requirements Updated'!$A$4:$P$621,J$1,FALSE)=0, "",VLOOKUP($P123, 'Requirements Updated'!$A$4:$P$621,J$1,FALSE)), "")</f>
        <v/>
      </c>
      <c r="I123" s="35" t="str">
        <f>IF(OR($A$5=I$7,$B$5=I$7,$C$5=I$7, $D$5=I$7),IF(VLOOKUP($P123, 'Requirements Updated'!$A$4:$P$621,K$1,FALSE)=0, "",VLOOKUP($P123, 'Requirements Updated'!$A$4:$P$621,K$1,FALSE)), "")</f>
        <v/>
      </c>
      <c r="J123" s="35" t="str">
        <f>IF(OR($A$5=J$7,$B$5=J$7,$C$5=J$7, $D$5=J$7),IF(VLOOKUP($P123, 'Requirements Updated'!$A$4:$P$621,L$1,FALSE)=0, "",VLOOKUP($P123, 'Requirements Updated'!$A$4:$P$621,L$1,FALSE)), "")</f>
        <v/>
      </c>
      <c r="K123" s="35" t="str">
        <f>IF(OR($A$5=K$7,$B$5=K$7,$C$5=K$7, $D$5=K$7),IF(VLOOKUP($P123, 'Requirements Updated'!$A$4:$P$621,M$1,FALSE)=0, "",VLOOKUP($P123, 'Requirements Updated'!$A$4:$P$621,M$1,FALSE)), "")</f>
        <v/>
      </c>
      <c r="L123" s="17"/>
      <c r="M123" s="16" t="s">
        <v>21</v>
      </c>
      <c r="N123" s="17"/>
      <c r="O123" s="16" t="s">
        <v>48</v>
      </c>
      <c r="P123" s="16" t="str">
        <f t="shared" si="3"/>
        <v>Cooling systemModel numberTextPreBuilding/BuildingDetails/Systems/HVAC/HVACPlant/CoolingSystem/ModelNumber</v>
      </c>
      <c r="Q123" s="94"/>
      <c r="R123" s="18"/>
    </row>
    <row r="124" spans="1:18" ht="26.25" customHeight="1" x14ac:dyDescent="0.2">
      <c r="A124" s="56" t="s">
        <v>465</v>
      </c>
      <c r="B124" s="56" t="s">
        <v>49</v>
      </c>
      <c r="C124" s="56" t="s">
        <v>504</v>
      </c>
      <c r="D124" s="17" t="str">
        <f>IFERROR(VLOOKUP($M124, Tables!$F$3:$G$9, 2, FALSE), "NEEDS QUALIFIER")</f>
        <v>Pre</v>
      </c>
      <c r="E124" s="56" t="s">
        <v>775</v>
      </c>
      <c r="F124" s="16" t="str">
        <f t="shared" si="5"/>
        <v>Optional</v>
      </c>
      <c r="G124" s="16" t="str">
        <f t="shared" si="4"/>
        <v>Optional</v>
      </c>
      <c r="H124" s="35" t="str">
        <f>IF(OR($A$5=H$7,$B$5=H$7,$C$5=H$7, $D$5=H$7),IF(VLOOKUP($P124, 'Requirements Updated'!$A$4:$P$621,J$1,FALSE)=0, "",VLOOKUP($P124, 'Requirements Updated'!$A$4:$P$621,J$1,FALSE)), "")</f>
        <v/>
      </c>
      <c r="I124" s="35" t="str">
        <f>IF(OR($A$5=I$7,$B$5=I$7,$C$5=I$7, $D$5=I$7),IF(VLOOKUP($P124, 'Requirements Updated'!$A$4:$P$621,K$1,FALSE)=0, "",VLOOKUP($P124, 'Requirements Updated'!$A$4:$P$621,K$1,FALSE)), "")</f>
        <v/>
      </c>
      <c r="J124" s="35" t="str">
        <f>IF(OR($A$5=J$7,$B$5=J$7,$C$5=J$7, $D$5=J$7),IF(VLOOKUP($P124, 'Requirements Updated'!$A$4:$P$621,L$1,FALSE)=0, "",VLOOKUP($P124, 'Requirements Updated'!$A$4:$P$621,L$1,FALSE)), "")</f>
        <v/>
      </c>
      <c r="K124" s="35" t="str">
        <f>IF(OR($A$5=K$7,$B$5=K$7,$C$5=K$7, $D$5=K$7),IF(VLOOKUP($P124, 'Requirements Updated'!$A$4:$P$621,M$1,FALSE)=0, "",VLOOKUP($P124, 'Requirements Updated'!$A$4:$P$621,M$1,FALSE)), "")</f>
        <v/>
      </c>
      <c r="L124" s="17"/>
      <c r="M124" s="16" t="s">
        <v>21</v>
      </c>
      <c r="N124" s="17"/>
      <c r="O124" s="16" t="s">
        <v>50</v>
      </c>
      <c r="P124" s="16" t="str">
        <f t="shared" si="3"/>
        <v>Cooling systemCooling system typeEnumerationPreBuilding/BuildingDetails/Systems/HVAC/HVACPlant/CoolingSystem/CoolingSystemType</v>
      </c>
      <c r="Q124" s="94"/>
      <c r="R124" s="18"/>
    </row>
    <row r="125" spans="1:18" ht="26.25" customHeight="1" x14ac:dyDescent="0.2">
      <c r="A125" s="56" t="s">
        <v>465</v>
      </c>
      <c r="B125" s="56" t="s">
        <v>51</v>
      </c>
      <c r="C125" s="56" t="s">
        <v>503</v>
      </c>
      <c r="D125" s="17" t="str">
        <f>IFERROR(VLOOKUP($M125, Tables!$F$3:$G$9, 2, FALSE), "NEEDS QUALIFIER")</f>
        <v>Pre</v>
      </c>
      <c r="E125" s="56" t="str">
        <f>A125&amp;" Manufactured Year"</f>
        <v>Cooling system Manufactured Year</v>
      </c>
      <c r="F125" s="16" t="str">
        <f t="shared" si="5"/>
        <v>Optional</v>
      </c>
      <c r="G125" s="16" t="str">
        <f t="shared" si="4"/>
        <v>Optional</v>
      </c>
      <c r="H125" s="35" t="str">
        <f>IF(OR($A$5=H$7,$B$5=H$7,$C$5=H$7, $D$5=H$7),IF(VLOOKUP($P125, 'Requirements Updated'!$A$4:$P$621,J$1,FALSE)=0, "",VLOOKUP($P125, 'Requirements Updated'!$A$4:$P$621,J$1,FALSE)), "")</f>
        <v/>
      </c>
      <c r="I125" s="35" t="str">
        <f>IF(OR($A$5=I$7,$B$5=I$7,$C$5=I$7, $D$5=I$7),IF(VLOOKUP($P125, 'Requirements Updated'!$A$4:$P$621,K$1,FALSE)=0, "",VLOOKUP($P125, 'Requirements Updated'!$A$4:$P$621,K$1,FALSE)), "")</f>
        <v/>
      </c>
      <c r="J125" s="35" t="str">
        <f>IF(OR($A$5=J$7,$B$5=J$7,$C$5=J$7, $D$5=J$7),IF(VLOOKUP($P125, 'Requirements Updated'!$A$4:$P$621,L$1,FALSE)=0, "",VLOOKUP($P125, 'Requirements Updated'!$A$4:$P$621,L$1,FALSE)), "")</f>
        <v/>
      </c>
      <c r="K125" s="35" t="str">
        <f>IF(OR($A$5=K$7,$B$5=K$7,$C$5=K$7, $D$5=K$7),IF(VLOOKUP($P125, 'Requirements Updated'!$A$4:$P$621,M$1,FALSE)=0, "",VLOOKUP($P125, 'Requirements Updated'!$A$4:$P$621,M$1,FALSE)), "")</f>
        <v/>
      </c>
      <c r="L125" s="17"/>
      <c r="M125" s="16" t="s">
        <v>21</v>
      </c>
      <c r="N125" s="17"/>
      <c r="O125" s="16" t="s">
        <v>52</v>
      </c>
      <c r="P125" s="16" t="str">
        <f t="shared" si="3"/>
        <v>Cooling systemModel yearNumberPreBuilding/BuildingDetails/Systems/HVAC/HVACPlant/CoolingSystem/ModelYear</v>
      </c>
      <c r="Q125" s="94"/>
      <c r="R125" s="18"/>
    </row>
    <row r="126" spans="1:18" ht="26.25" customHeight="1" x14ac:dyDescent="0.2">
      <c r="A126" s="56" t="s">
        <v>465</v>
      </c>
      <c r="B126" s="56" t="s">
        <v>58</v>
      </c>
      <c r="C126" s="56" t="s">
        <v>504</v>
      </c>
      <c r="D126" s="17" t="str">
        <f>IFERROR(VLOOKUP($M126, Tables!$F$3:$G$9, 2, FALSE), "NEEDS QUALIFIER")</f>
        <v>Pre</v>
      </c>
      <c r="E126" s="56" t="s">
        <v>596</v>
      </c>
      <c r="F126" s="16" t="str">
        <f t="shared" si="5"/>
        <v>Optional</v>
      </c>
      <c r="G126" s="16" t="str">
        <f t="shared" si="4"/>
        <v>Optional</v>
      </c>
      <c r="H126" s="35" t="str">
        <f>IF(OR($A$5=H$7,$B$5=H$7,$C$5=H$7, $D$5=H$7),IF(VLOOKUP($P126, 'Requirements Updated'!$A$4:$P$621,J$1,FALSE)=0, "",VLOOKUP($P126, 'Requirements Updated'!$A$4:$P$621,J$1,FALSE)), "")</f>
        <v/>
      </c>
      <c r="I126" s="35" t="str">
        <f>IF(OR($A$5=I$7,$B$5=I$7,$C$5=I$7, $D$5=I$7),IF(VLOOKUP($P126, 'Requirements Updated'!$A$4:$P$621,K$1,FALSE)=0, "",VLOOKUP($P126, 'Requirements Updated'!$A$4:$P$621,K$1,FALSE)), "")</f>
        <v/>
      </c>
      <c r="J126" s="35" t="str">
        <f>IF(OR($A$5=J$7,$B$5=J$7,$C$5=J$7, $D$5=J$7),IF(VLOOKUP($P126, 'Requirements Updated'!$A$4:$P$621,L$1,FALSE)=0, "",VLOOKUP($P126, 'Requirements Updated'!$A$4:$P$621,L$1,FALSE)), "")</f>
        <v/>
      </c>
      <c r="K126" s="35" t="str">
        <f>IF(OR($A$5=K$7,$B$5=K$7,$C$5=K$7, $D$5=K$7),IF(VLOOKUP($P126, 'Requirements Updated'!$A$4:$P$621,M$1,FALSE)=0, "",VLOOKUP($P126, 'Requirements Updated'!$A$4:$P$621,M$1,FALSE)), "")</f>
        <v/>
      </c>
      <c r="L126" s="17"/>
      <c r="M126" s="16" t="s">
        <v>21</v>
      </c>
      <c r="N126" s="17"/>
      <c r="O126" s="16" t="s">
        <v>639</v>
      </c>
      <c r="P126" s="16" t="str">
        <f t="shared" si="3"/>
        <v>Cooling systemThird party certificationEnumerationPreBuilding/BuildingDetails/Systems/HVAC/HVACPlant/CoolingSystem/ThirdPartyCertification</v>
      </c>
      <c r="Q126" s="94"/>
      <c r="R126" s="18"/>
    </row>
    <row r="127" spans="1:18" ht="26.25" customHeight="1" x14ac:dyDescent="0.2">
      <c r="A127" s="56" t="s">
        <v>465</v>
      </c>
      <c r="B127" s="56" t="s">
        <v>466</v>
      </c>
      <c r="C127" s="56" t="s">
        <v>517</v>
      </c>
      <c r="D127" s="17" t="str">
        <f>IFERROR(VLOOKUP($M127, Tables!$F$3:$G$9, 2, FALSE), "NEEDS QUALIFIER")</f>
        <v>Proposed</v>
      </c>
      <c r="E127" s="56" t="s">
        <v>1127</v>
      </c>
      <c r="F127" s="16" t="str">
        <f t="shared" si="5"/>
        <v>Optional</v>
      </c>
      <c r="G127" s="16" t="str">
        <f t="shared" si="4"/>
        <v>Optional</v>
      </c>
      <c r="H127" s="35" t="str">
        <f>IF(OR($A$5=H$7,$B$5=H$7,$C$5=H$7, $D$5=H$7),IF(VLOOKUP($P127, 'Requirements Updated'!$A$4:$P$621,J$1,FALSE)=0, "",VLOOKUP($P127, 'Requirements Updated'!$A$4:$P$621,J$1,FALSE)), "")</f>
        <v/>
      </c>
      <c r="I127" s="35" t="str">
        <f>IF(OR($A$5=I$7,$B$5=I$7,$C$5=I$7, $D$5=I$7),IF(VLOOKUP($P127, 'Requirements Updated'!$A$4:$P$621,K$1,FALSE)=0, "",VLOOKUP($P127, 'Requirements Updated'!$A$4:$P$621,K$1,FALSE)), "")</f>
        <v/>
      </c>
      <c r="J127" s="35" t="str">
        <f>IF(OR($A$5=J$7,$B$5=J$7,$C$5=J$7, $D$5=J$7),IF(VLOOKUP($P127, 'Requirements Updated'!$A$4:$P$621,L$1,FALSE)=0, "",VLOOKUP($P127, 'Requirements Updated'!$A$4:$P$621,L$1,FALSE)), "")</f>
        <v/>
      </c>
      <c r="K127" s="35" t="str">
        <f>IF(OR($A$5=K$7,$B$5=K$7,$C$5=K$7, $D$5=K$7),IF(VLOOKUP($P127, 'Requirements Updated'!$A$4:$P$621,M$1,FALSE)=0, "",VLOOKUP($P127, 'Requirements Updated'!$A$4:$P$621,M$1,FALSE)), "")</f>
        <v/>
      </c>
      <c r="L127" s="17"/>
      <c r="M127" s="16" t="s">
        <v>28</v>
      </c>
      <c r="N127" s="17"/>
      <c r="O127" s="16" t="s">
        <v>37</v>
      </c>
      <c r="P127" s="16" t="str">
        <f t="shared" si="3"/>
        <v>Cooling systemCapacityNumber (Btuh)ProposedBuilding/BuildingDetails/Systems/HVAC/HVACPlant/CoolingSystem/CoolingCapacity</v>
      </c>
      <c r="Q127" s="94" t="s">
        <v>1207</v>
      </c>
      <c r="R127" s="18"/>
    </row>
    <row r="128" spans="1:18" ht="26.25" customHeight="1" x14ac:dyDescent="0.2">
      <c r="A128" s="56" t="s">
        <v>465</v>
      </c>
      <c r="B128" s="56" t="s">
        <v>143</v>
      </c>
      <c r="C128" s="56" t="s">
        <v>504</v>
      </c>
      <c r="D128" s="17" t="str">
        <f>IFERROR(VLOOKUP($M128, Tables!$F$3:$G$9, 2, FALSE), "NEEDS QUALIFIER")</f>
        <v>Proposed</v>
      </c>
      <c r="E128" s="56" t="s">
        <v>766</v>
      </c>
      <c r="F128" s="16" t="str">
        <f t="shared" si="5"/>
        <v>Optional</v>
      </c>
      <c r="G128" s="16" t="str">
        <f t="shared" si="4"/>
        <v>Optional</v>
      </c>
      <c r="H128" s="35" t="str">
        <f>IF(OR($A$5=H$7,$B$5=H$7,$C$5=H$7, $D$5=H$7),IF(VLOOKUP($P128, 'Requirements Updated'!$A$4:$P$621,J$1,FALSE)=0, "",VLOOKUP($P128, 'Requirements Updated'!$A$4:$P$621,J$1,FALSE)), "")</f>
        <v/>
      </c>
      <c r="I128" s="35" t="str">
        <f>IF(OR($A$5=I$7,$B$5=I$7,$C$5=I$7, $D$5=I$7),IF(VLOOKUP($P128, 'Requirements Updated'!$A$4:$P$621,K$1,FALSE)=0, "",VLOOKUP($P128, 'Requirements Updated'!$A$4:$P$621,K$1,FALSE)), "")</f>
        <v/>
      </c>
      <c r="J128" s="35" t="str">
        <f>IF(OR($A$5=J$7,$B$5=J$7,$C$5=J$7, $D$5=J$7),IF(VLOOKUP($P128, 'Requirements Updated'!$A$4:$P$621,L$1,FALSE)=0, "",VLOOKUP($P128, 'Requirements Updated'!$A$4:$P$621,L$1,FALSE)), "")</f>
        <v/>
      </c>
      <c r="K128" s="35" t="str">
        <f>IF(OR($A$5=K$7,$B$5=K$7,$C$5=K$7, $D$5=K$7),IF(VLOOKUP($P128, 'Requirements Updated'!$A$4:$P$621,M$1,FALSE)=0, "",VLOOKUP($P128, 'Requirements Updated'!$A$4:$P$621,M$1,FALSE)), "")</f>
        <v/>
      </c>
      <c r="L128" s="17"/>
      <c r="M128" s="16" t="s">
        <v>28</v>
      </c>
      <c r="N128" s="17"/>
      <c r="O128" s="16" t="s">
        <v>39</v>
      </c>
      <c r="P128" s="16" t="str">
        <f t="shared" si="3"/>
        <v>Cooling systemAnnual cooling efficiency unitsEnumerationProposedBuilding/BuildingDetails/Systems/HVAC/HVACPlant/CoolingSystem/AnnualCoolingEfficiency/Unit</v>
      </c>
      <c r="Q128" s="94" t="s">
        <v>1207</v>
      </c>
      <c r="R128" s="18"/>
    </row>
    <row r="129" spans="1:18" ht="26.25" customHeight="1" x14ac:dyDescent="0.2">
      <c r="A129" s="56" t="s">
        <v>465</v>
      </c>
      <c r="B129" s="56" t="s">
        <v>40</v>
      </c>
      <c r="C129" s="56" t="s">
        <v>503</v>
      </c>
      <c r="D129" s="17" t="str">
        <f>IFERROR(VLOOKUP($M129, Tables!$F$3:$G$9, 2, FALSE), "NEEDS QUALIFIER")</f>
        <v>Proposed</v>
      </c>
      <c r="E129" s="56" t="s">
        <v>1128</v>
      </c>
      <c r="F129" s="16" t="str">
        <f t="shared" si="5"/>
        <v>Optional</v>
      </c>
      <c r="G129" s="16" t="str">
        <f t="shared" si="4"/>
        <v>Optional</v>
      </c>
      <c r="H129" s="35" t="str">
        <f>IF(OR($A$5=H$7,$B$5=H$7,$C$5=H$7, $D$5=H$7),IF(VLOOKUP($P129, 'Requirements Updated'!$A$4:$P$621,J$1,FALSE)=0, "",VLOOKUP($P129, 'Requirements Updated'!$A$4:$P$621,J$1,FALSE)), "")</f>
        <v/>
      </c>
      <c r="I129" s="35" t="str">
        <f>IF(OR($A$5=I$7,$B$5=I$7,$C$5=I$7, $D$5=I$7),IF(VLOOKUP($P129, 'Requirements Updated'!$A$4:$P$621,K$1,FALSE)=0, "",VLOOKUP($P129, 'Requirements Updated'!$A$4:$P$621,K$1,FALSE)), "")</f>
        <v/>
      </c>
      <c r="J129" s="35" t="str">
        <f>IF(OR($A$5=J$7,$B$5=J$7,$C$5=J$7, $D$5=J$7),IF(VLOOKUP($P129, 'Requirements Updated'!$A$4:$P$621,L$1,FALSE)=0, "",VLOOKUP($P129, 'Requirements Updated'!$A$4:$P$621,L$1,FALSE)), "")</f>
        <v/>
      </c>
      <c r="K129" s="35" t="str">
        <f>IF(OR($A$5=K$7,$B$5=K$7,$C$5=K$7, $D$5=K$7),IF(VLOOKUP($P129, 'Requirements Updated'!$A$4:$P$621,M$1,FALSE)=0, "",VLOOKUP($P129, 'Requirements Updated'!$A$4:$P$621,M$1,FALSE)), "")</f>
        <v/>
      </c>
      <c r="L129" s="17"/>
      <c r="M129" s="16" t="s">
        <v>28</v>
      </c>
      <c r="N129" s="17"/>
      <c r="O129" s="16" t="s">
        <v>41</v>
      </c>
      <c r="P129" s="16" t="str">
        <f t="shared" si="3"/>
        <v>Cooling systemAnnual cooling efficiency valueNumberProposedBuilding/BuildingDetails/Systems/HVAC/HVACPlant/CoolingSystem/AnnualCoolingEfficiency/Value</v>
      </c>
      <c r="Q129" s="94" t="s">
        <v>1207</v>
      </c>
      <c r="R129" s="18"/>
    </row>
    <row r="130" spans="1:18" ht="26.25" customHeight="1" x14ac:dyDescent="0.2">
      <c r="A130" s="56" t="s">
        <v>465</v>
      </c>
      <c r="B130" s="56" t="s">
        <v>42</v>
      </c>
      <c r="C130" s="56" t="s">
        <v>505</v>
      </c>
      <c r="D130" s="17" t="str">
        <f>IFERROR(VLOOKUP($M130, Tables!$F$3:$G$9, 2, FALSE), "NEEDS QUALIFIER")</f>
        <v>Proposed</v>
      </c>
      <c r="E130" s="56" t="s">
        <v>1129</v>
      </c>
      <c r="F130" s="16" t="str">
        <f t="shared" si="5"/>
        <v>Optional</v>
      </c>
      <c r="G130" s="16" t="str">
        <f t="shared" si="4"/>
        <v>Optional</v>
      </c>
      <c r="H130" s="35" t="str">
        <f>IF(OR($A$5=H$7,$B$5=H$7,$C$5=H$7, $D$5=H$7),IF(VLOOKUP($P130, 'Requirements Updated'!$A$4:$P$621,J$1,FALSE)=0, "",VLOOKUP($P130, 'Requirements Updated'!$A$4:$P$621,J$1,FALSE)), "")</f>
        <v/>
      </c>
      <c r="I130" s="35" t="str">
        <f>IF(OR($A$5=I$7,$B$5=I$7,$C$5=I$7, $D$5=I$7),IF(VLOOKUP($P130, 'Requirements Updated'!$A$4:$P$621,K$1,FALSE)=0, "",VLOOKUP($P130, 'Requirements Updated'!$A$4:$P$621,K$1,FALSE)), "")</f>
        <v/>
      </c>
      <c r="J130" s="35" t="str">
        <f>IF(OR($A$5=J$7,$B$5=J$7,$C$5=J$7, $D$5=J$7),IF(VLOOKUP($P130, 'Requirements Updated'!$A$4:$P$621,L$1,FALSE)=0, "",VLOOKUP($P130, 'Requirements Updated'!$A$4:$P$621,L$1,FALSE)), "")</f>
        <v/>
      </c>
      <c r="K130" s="35" t="str">
        <f>IF(OR($A$5=K$7,$B$5=K$7,$C$5=K$7, $D$5=K$7),IF(VLOOKUP($P130, 'Requirements Updated'!$A$4:$P$621,M$1,FALSE)=0, "",VLOOKUP($P130, 'Requirements Updated'!$A$4:$P$621,M$1,FALSE)), "")</f>
        <v/>
      </c>
      <c r="L130" s="17"/>
      <c r="M130" s="16" t="s">
        <v>28</v>
      </c>
      <c r="N130" s="17"/>
      <c r="O130" s="16" t="s">
        <v>43</v>
      </c>
      <c r="P130" s="16" t="str">
        <f t="shared" si="3"/>
        <v>Cooling systemFraction of cooling load servedFractionProposedBuilding/BuildingDetails/Systems/HVAC/HVACPlant/CoolingSystem/FractionCoolLoadServed</v>
      </c>
      <c r="Q130" s="94" t="s">
        <v>1207</v>
      </c>
      <c r="R130" s="18"/>
    </row>
    <row r="131" spans="1:18" ht="26.25" customHeight="1" x14ac:dyDescent="0.2">
      <c r="A131" s="56" t="s">
        <v>465</v>
      </c>
      <c r="B131" s="56" t="s">
        <v>6</v>
      </c>
      <c r="C131" s="56" t="s">
        <v>504</v>
      </c>
      <c r="D131" s="17" t="str">
        <f>IFERROR(VLOOKUP($M131, Tables!$F$3:$G$9, 2, FALSE), "NEEDS QUALIFIER")</f>
        <v>Proposed</v>
      </c>
      <c r="E131" s="56" t="s">
        <v>814</v>
      </c>
      <c r="F131" s="16" t="str">
        <f t="shared" si="5"/>
        <v>Optional</v>
      </c>
      <c r="G131" s="16" t="str">
        <f t="shared" si="4"/>
        <v>Optional</v>
      </c>
      <c r="H131" s="35" t="str">
        <f>IF(OR($A$5=H$7,$B$5=H$7,$C$5=H$7, $D$5=H$7),IF(VLOOKUP($P131, 'Requirements Updated'!$A$4:$P$621,J$1,FALSE)=0, "",VLOOKUP($P131, 'Requirements Updated'!$A$4:$P$621,J$1,FALSE)), "")</f>
        <v/>
      </c>
      <c r="I131" s="35" t="str">
        <f>IF(OR($A$5=I$7,$B$5=I$7,$C$5=I$7, $D$5=I$7),IF(VLOOKUP($P131, 'Requirements Updated'!$A$4:$P$621,K$1,FALSE)=0, "",VLOOKUP($P131, 'Requirements Updated'!$A$4:$P$621,K$1,FALSE)), "")</f>
        <v/>
      </c>
      <c r="J131" s="35" t="str">
        <f>IF(OR($A$5=J$7,$B$5=J$7,$C$5=J$7, $D$5=J$7),IF(VLOOKUP($P131, 'Requirements Updated'!$A$4:$P$621,L$1,FALSE)=0, "",VLOOKUP($P131, 'Requirements Updated'!$A$4:$P$621,L$1,FALSE)), "")</f>
        <v/>
      </c>
      <c r="K131" s="35" t="str">
        <f>IF(OR($A$5=K$7,$B$5=K$7,$C$5=K$7, $D$5=K$7),IF(VLOOKUP($P131, 'Requirements Updated'!$A$4:$P$621,M$1,FALSE)=0, "",VLOOKUP($P131, 'Requirements Updated'!$A$4:$P$621,M$1,FALSE)), "")</f>
        <v/>
      </c>
      <c r="L131" s="17"/>
      <c r="M131" s="16" t="s">
        <v>28</v>
      </c>
      <c r="N131" s="17"/>
      <c r="O131" s="16" t="s">
        <v>44</v>
      </c>
      <c r="P131" s="16" t="str">
        <f t="shared" si="3"/>
        <v>Cooling systemFuel EnumerationProposedBuilding/BuildingDetails/Systems/HVAC/HVACPlant/CoolingSystem/CoolingSystemFuel</v>
      </c>
      <c r="Q131" s="94" t="s">
        <v>1207</v>
      </c>
      <c r="R131" s="18"/>
    </row>
    <row r="132" spans="1:18" ht="26.25" customHeight="1" x14ac:dyDescent="0.2">
      <c r="A132" s="56" t="s">
        <v>465</v>
      </c>
      <c r="B132" s="56" t="s">
        <v>45</v>
      </c>
      <c r="C132" s="56" t="s">
        <v>516</v>
      </c>
      <c r="D132" s="17" t="str">
        <f>IFERROR(VLOOKUP($M132, Tables!$F$3:$G$9, 2, FALSE), "NEEDS QUALIFIER")</f>
        <v>Proposed</v>
      </c>
      <c r="E132" s="56" t="str">
        <f>A132&amp;" Manufacturer Name"</f>
        <v>Cooling system Manufacturer Name</v>
      </c>
      <c r="F132" s="16" t="str">
        <f t="shared" si="5"/>
        <v>Optional</v>
      </c>
      <c r="G132" s="16" t="str">
        <f t="shared" si="4"/>
        <v>Optional</v>
      </c>
      <c r="H132" s="35" t="str">
        <f>IF(OR($A$5=H$7,$B$5=H$7,$C$5=H$7, $D$5=H$7),IF(VLOOKUP($P132, 'Requirements Updated'!$A$4:$P$621,J$1,FALSE)=0, "",VLOOKUP($P132, 'Requirements Updated'!$A$4:$P$621,J$1,FALSE)), "")</f>
        <v/>
      </c>
      <c r="I132" s="35" t="str">
        <f>IF(OR($A$5=I$7,$B$5=I$7,$C$5=I$7, $D$5=I$7),IF(VLOOKUP($P132, 'Requirements Updated'!$A$4:$P$621,K$1,FALSE)=0, "",VLOOKUP($P132, 'Requirements Updated'!$A$4:$P$621,K$1,FALSE)), "")</f>
        <v/>
      </c>
      <c r="J132" s="35" t="str">
        <f>IF(OR($A$5=J$7,$B$5=J$7,$C$5=J$7, $D$5=J$7),IF(VLOOKUP($P132, 'Requirements Updated'!$A$4:$P$621,L$1,FALSE)=0, "",VLOOKUP($P132, 'Requirements Updated'!$A$4:$P$621,L$1,FALSE)), "")</f>
        <v/>
      </c>
      <c r="K132" s="35" t="str">
        <f>IF(OR($A$5=K$7,$B$5=K$7,$C$5=K$7, $D$5=K$7),IF(VLOOKUP($P132, 'Requirements Updated'!$A$4:$P$621,M$1,FALSE)=0, "",VLOOKUP($P132, 'Requirements Updated'!$A$4:$P$621,M$1,FALSE)), "")</f>
        <v/>
      </c>
      <c r="L132" s="17"/>
      <c r="M132" s="16" t="s">
        <v>28</v>
      </c>
      <c r="N132" s="17"/>
      <c r="O132" s="16" t="s">
        <v>46</v>
      </c>
      <c r="P132" s="16" t="str">
        <f t="shared" si="3"/>
        <v>Cooling systemManufacturerTextProposedBuilding/BuildingDetails/Systems/HVAC/HVACPlant/CoolingSystem/Manufacturer</v>
      </c>
      <c r="Q132" s="94" t="s">
        <v>1207</v>
      </c>
      <c r="R132" s="18"/>
    </row>
    <row r="133" spans="1:18" ht="26.25" customHeight="1" x14ac:dyDescent="0.2">
      <c r="A133" s="56" t="s">
        <v>465</v>
      </c>
      <c r="B133" s="56" t="s">
        <v>47</v>
      </c>
      <c r="C133" s="56" t="s">
        <v>516</v>
      </c>
      <c r="D133" s="17" t="str">
        <f>IFERROR(VLOOKUP($M133, Tables!$F$3:$G$9, 2, FALSE), "NEEDS QUALIFIER")</f>
        <v>Proposed</v>
      </c>
      <c r="E133" s="56" t="str">
        <f>A133&amp;" Manufacturer Model Number"</f>
        <v>Cooling system Manufacturer Model Number</v>
      </c>
      <c r="F133" s="16" t="str">
        <f t="shared" si="5"/>
        <v>Optional</v>
      </c>
      <c r="G133" s="16" t="str">
        <f t="shared" si="4"/>
        <v>Optional</v>
      </c>
      <c r="H133" s="35" t="str">
        <f>IF(OR($A$5=H$7,$B$5=H$7,$C$5=H$7, $D$5=H$7),IF(VLOOKUP($P133, 'Requirements Updated'!$A$4:$P$621,J$1,FALSE)=0, "",VLOOKUP($P133, 'Requirements Updated'!$A$4:$P$621,J$1,FALSE)), "")</f>
        <v/>
      </c>
      <c r="I133" s="35" t="str">
        <f>IF(OR($A$5=I$7,$B$5=I$7,$C$5=I$7, $D$5=I$7),IF(VLOOKUP($P133, 'Requirements Updated'!$A$4:$P$621,K$1,FALSE)=0, "",VLOOKUP($P133, 'Requirements Updated'!$A$4:$P$621,K$1,FALSE)), "")</f>
        <v/>
      </c>
      <c r="J133" s="35" t="str">
        <f>IF(OR($A$5=J$7,$B$5=J$7,$C$5=J$7, $D$5=J$7),IF(VLOOKUP($P133, 'Requirements Updated'!$A$4:$P$621,L$1,FALSE)=0, "",VLOOKUP($P133, 'Requirements Updated'!$A$4:$P$621,L$1,FALSE)), "")</f>
        <v/>
      </c>
      <c r="K133" s="35" t="str">
        <f>IF(OR($A$5=K$7,$B$5=K$7,$C$5=K$7, $D$5=K$7),IF(VLOOKUP($P133, 'Requirements Updated'!$A$4:$P$621,M$1,FALSE)=0, "",VLOOKUP($P133, 'Requirements Updated'!$A$4:$P$621,M$1,FALSE)), "")</f>
        <v/>
      </c>
      <c r="L133" s="17"/>
      <c r="M133" s="16" t="s">
        <v>28</v>
      </c>
      <c r="N133" s="17"/>
      <c r="O133" s="16" t="s">
        <v>48</v>
      </c>
      <c r="P133" s="16" t="str">
        <f t="shared" si="3"/>
        <v>Cooling systemModel numberTextProposedBuilding/BuildingDetails/Systems/HVAC/HVACPlant/CoolingSystem/ModelNumber</v>
      </c>
      <c r="Q133" s="94" t="s">
        <v>1207</v>
      </c>
      <c r="R133" s="18"/>
    </row>
    <row r="134" spans="1:18" ht="26.25" customHeight="1" x14ac:dyDescent="0.2">
      <c r="A134" s="56" t="s">
        <v>465</v>
      </c>
      <c r="B134" s="56" t="s">
        <v>49</v>
      </c>
      <c r="C134" s="56" t="s">
        <v>504</v>
      </c>
      <c r="D134" s="17" t="str">
        <f>IFERROR(VLOOKUP($M134, Tables!$F$3:$G$9, 2, FALSE), "NEEDS QUALIFIER")</f>
        <v>Proposed</v>
      </c>
      <c r="E134" s="56" t="s">
        <v>775</v>
      </c>
      <c r="F134" s="16" t="str">
        <f t="shared" si="5"/>
        <v>Optional</v>
      </c>
      <c r="G134" s="16" t="str">
        <f t="shared" si="4"/>
        <v>Optional</v>
      </c>
      <c r="H134" s="35" t="str">
        <f>IF(OR($A$5=H$7,$B$5=H$7,$C$5=H$7, $D$5=H$7),IF(VLOOKUP($P134, 'Requirements Updated'!$A$4:$P$621,J$1,FALSE)=0, "",VLOOKUP($P134, 'Requirements Updated'!$A$4:$P$621,J$1,FALSE)), "")</f>
        <v/>
      </c>
      <c r="I134" s="35" t="str">
        <f>IF(OR($A$5=I$7,$B$5=I$7,$C$5=I$7, $D$5=I$7),IF(VLOOKUP($P134, 'Requirements Updated'!$A$4:$P$621,K$1,FALSE)=0, "",VLOOKUP($P134, 'Requirements Updated'!$A$4:$P$621,K$1,FALSE)), "")</f>
        <v/>
      </c>
      <c r="J134" s="35" t="str">
        <f>IF(OR($A$5=J$7,$B$5=J$7,$C$5=J$7, $D$5=J$7),IF(VLOOKUP($P134, 'Requirements Updated'!$A$4:$P$621,L$1,FALSE)=0, "",VLOOKUP($P134, 'Requirements Updated'!$A$4:$P$621,L$1,FALSE)), "")</f>
        <v/>
      </c>
      <c r="K134" s="35" t="str">
        <f>IF(OR($A$5=K$7,$B$5=K$7,$C$5=K$7, $D$5=K$7),IF(VLOOKUP($P134, 'Requirements Updated'!$A$4:$P$621,M$1,FALSE)=0, "",VLOOKUP($P134, 'Requirements Updated'!$A$4:$P$621,M$1,FALSE)), "")</f>
        <v/>
      </c>
      <c r="L134" s="17"/>
      <c r="M134" s="16" t="s">
        <v>28</v>
      </c>
      <c r="N134" s="17"/>
      <c r="O134" s="16" t="s">
        <v>50</v>
      </c>
      <c r="P134" s="16" t="str">
        <f t="shared" si="3"/>
        <v>Cooling systemCooling system typeEnumerationProposedBuilding/BuildingDetails/Systems/HVAC/HVACPlant/CoolingSystem/CoolingSystemType</v>
      </c>
      <c r="Q134" s="94" t="s">
        <v>1207</v>
      </c>
      <c r="R134" s="18"/>
    </row>
    <row r="135" spans="1:18" ht="26.25" customHeight="1" x14ac:dyDescent="0.2">
      <c r="A135" s="56" t="s">
        <v>465</v>
      </c>
      <c r="B135" s="56" t="s">
        <v>51</v>
      </c>
      <c r="C135" s="56" t="s">
        <v>503</v>
      </c>
      <c r="D135" s="17" t="str">
        <f>IFERROR(VLOOKUP($M135, Tables!$F$3:$G$9, 2, FALSE), "NEEDS QUALIFIER")</f>
        <v>Proposed</v>
      </c>
      <c r="E135" s="56" t="str">
        <f>A135&amp;" Manufactured Year"</f>
        <v>Cooling system Manufactured Year</v>
      </c>
      <c r="F135" s="16" t="str">
        <f t="shared" si="5"/>
        <v>Optional</v>
      </c>
      <c r="G135" s="16" t="str">
        <f t="shared" si="4"/>
        <v>Optional</v>
      </c>
      <c r="H135" s="35" t="str">
        <f>IF(OR($A$5=H$7,$B$5=H$7,$C$5=H$7, $D$5=H$7),IF(VLOOKUP($P135, 'Requirements Updated'!$A$4:$P$621,J$1,FALSE)=0, "",VLOOKUP($P135, 'Requirements Updated'!$A$4:$P$621,J$1,FALSE)), "")</f>
        <v/>
      </c>
      <c r="I135" s="35" t="str">
        <f>IF(OR($A$5=I$7,$B$5=I$7,$C$5=I$7, $D$5=I$7),IF(VLOOKUP($P135, 'Requirements Updated'!$A$4:$P$621,K$1,FALSE)=0, "",VLOOKUP($P135, 'Requirements Updated'!$A$4:$P$621,K$1,FALSE)), "")</f>
        <v/>
      </c>
      <c r="J135" s="35" t="str">
        <f>IF(OR($A$5=J$7,$B$5=J$7,$C$5=J$7, $D$5=J$7),IF(VLOOKUP($P135, 'Requirements Updated'!$A$4:$P$621,L$1,FALSE)=0, "",VLOOKUP($P135, 'Requirements Updated'!$A$4:$P$621,L$1,FALSE)), "")</f>
        <v/>
      </c>
      <c r="K135" s="35" t="str">
        <f>IF(OR($A$5=K$7,$B$5=K$7,$C$5=K$7, $D$5=K$7),IF(VLOOKUP($P135, 'Requirements Updated'!$A$4:$P$621,M$1,FALSE)=0, "",VLOOKUP($P135, 'Requirements Updated'!$A$4:$P$621,M$1,FALSE)), "")</f>
        <v/>
      </c>
      <c r="L135" s="17"/>
      <c r="M135" s="16" t="s">
        <v>28</v>
      </c>
      <c r="N135" s="17"/>
      <c r="O135" s="16" t="s">
        <v>52</v>
      </c>
      <c r="P135" s="16" t="str">
        <f t="shared" si="3"/>
        <v>Cooling systemModel yearNumberProposedBuilding/BuildingDetails/Systems/HVAC/HVACPlant/CoolingSystem/ModelYear</v>
      </c>
      <c r="Q135" s="94" t="s">
        <v>1207</v>
      </c>
      <c r="R135" s="18"/>
    </row>
    <row r="136" spans="1:18" ht="26.25" customHeight="1" x14ac:dyDescent="0.2">
      <c r="A136" s="56" t="s">
        <v>465</v>
      </c>
      <c r="B136" s="56" t="s">
        <v>58</v>
      </c>
      <c r="C136" s="56" t="s">
        <v>504</v>
      </c>
      <c r="D136" s="17" t="str">
        <f>IFERROR(VLOOKUP($M136, Tables!$F$3:$G$9, 2, FALSE), "NEEDS QUALIFIER")</f>
        <v>Proposed</v>
      </c>
      <c r="E136" s="56" t="s">
        <v>596</v>
      </c>
      <c r="F136" s="16" t="str">
        <f t="shared" si="5"/>
        <v>Optional</v>
      </c>
      <c r="G136" s="16" t="str">
        <f t="shared" si="4"/>
        <v>Optional</v>
      </c>
      <c r="H136" s="35" t="str">
        <f>IF(OR($A$5=H$7,$B$5=H$7,$C$5=H$7, $D$5=H$7),IF(VLOOKUP($P136, 'Requirements Updated'!$A$4:$P$621,J$1,FALSE)=0, "",VLOOKUP($P136, 'Requirements Updated'!$A$4:$P$621,J$1,FALSE)), "")</f>
        <v/>
      </c>
      <c r="I136" s="35" t="str">
        <f>IF(OR($A$5=I$7,$B$5=I$7,$C$5=I$7, $D$5=I$7),IF(VLOOKUP($P136, 'Requirements Updated'!$A$4:$P$621,K$1,FALSE)=0, "",VLOOKUP($P136, 'Requirements Updated'!$A$4:$P$621,K$1,FALSE)), "")</f>
        <v/>
      </c>
      <c r="J136" s="35" t="str">
        <f>IF(OR($A$5=J$7,$B$5=J$7,$C$5=J$7, $D$5=J$7),IF(VLOOKUP($P136, 'Requirements Updated'!$A$4:$P$621,L$1,FALSE)=0, "",VLOOKUP($P136, 'Requirements Updated'!$A$4:$P$621,L$1,FALSE)), "")</f>
        <v/>
      </c>
      <c r="K136" s="35" t="str">
        <f>IF(OR($A$5=K$7,$B$5=K$7,$C$5=K$7, $D$5=K$7),IF(VLOOKUP($P136, 'Requirements Updated'!$A$4:$P$621,M$1,FALSE)=0, "",VLOOKUP($P136, 'Requirements Updated'!$A$4:$P$621,M$1,FALSE)), "")</f>
        <v/>
      </c>
      <c r="L136" s="17"/>
      <c r="M136" s="16" t="s">
        <v>28</v>
      </c>
      <c r="N136" s="17"/>
      <c r="O136" s="16" t="s">
        <v>639</v>
      </c>
      <c r="P136" s="16" t="str">
        <f t="shared" si="3"/>
        <v>Cooling systemThird party certificationEnumerationProposedBuilding/BuildingDetails/Systems/HVAC/HVACPlant/CoolingSystem/ThirdPartyCertification</v>
      </c>
      <c r="Q136" s="94" t="s">
        <v>1207</v>
      </c>
      <c r="R136" s="18"/>
    </row>
    <row r="137" spans="1:18" ht="26.25" customHeight="1" x14ac:dyDescent="0.2">
      <c r="A137" s="56" t="s">
        <v>465</v>
      </c>
      <c r="B137" s="56" t="s">
        <v>466</v>
      </c>
      <c r="C137" s="56" t="s">
        <v>517</v>
      </c>
      <c r="D137" s="17" t="str">
        <f>IFERROR(VLOOKUP($M137, Tables!$F$3:$G$9, 2, FALSE), "NEEDS QUALIFIER")</f>
        <v>Post</v>
      </c>
      <c r="E137" s="56" t="s">
        <v>1127</v>
      </c>
      <c r="F137" s="16" t="str">
        <f t="shared" si="5"/>
        <v>Optional</v>
      </c>
      <c r="G137" s="16" t="str">
        <f t="shared" si="4"/>
        <v>Optional</v>
      </c>
      <c r="H137" s="35" t="str">
        <f>IF(OR($A$5=H$7,$B$5=H$7,$C$5=H$7, $D$5=H$7),IF(VLOOKUP($P137, 'Requirements Updated'!$A$4:$P$621,J$1,FALSE)=0, "",VLOOKUP($P137, 'Requirements Updated'!$A$4:$P$621,J$1,FALSE)), "")</f>
        <v/>
      </c>
      <c r="I137" s="35" t="str">
        <f>IF(OR($A$5=I$7,$B$5=I$7,$C$5=I$7, $D$5=I$7),IF(VLOOKUP($P137, 'Requirements Updated'!$A$4:$P$621,K$1,FALSE)=0, "",VLOOKUP($P137, 'Requirements Updated'!$A$4:$P$621,K$1,FALSE)), "")</f>
        <v/>
      </c>
      <c r="J137" s="35" t="str">
        <f>IF(OR($A$5=J$7,$B$5=J$7,$C$5=J$7, $D$5=J$7),IF(VLOOKUP($P137, 'Requirements Updated'!$A$4:$P$621,L$1,FALSE)=0, "",VLOOKUP($P137, 'Requirements Updated'!$A$4:$P$621,L$1,FALSE)), "")</f>
        <v/>
      </c>
      <c r="K137" s="35" t="str">
        <f>IF(OR($A$5=K$7,$B$5=K$7,$C$5=K$7, $D$5=K$7),IF(VLOOKUP($P137, 'Requirements Updated'!$A$4:$P$621,M$1,FALSE)=0, "",VLOOKUP($P137, 'Requirements Updated'!$A$4:$P$621,M$1,FALSE)), "")</f>
        <v/>
      </c>
      <c r="L137" s="17"/>
      <c r="M137" s="16" t="s">
        <v>296</v>
      </c>
      <c r="N137" s="17"/>
      <c r="O137" s="16" t="s">
        <v>37</v>
      </c>
      <c r="P137" s="16" t="str">
        <f t="shared" ref="P137:P200" si="6">IF(LEN(A137&amp;B137&amp;C137&amp;D137&amp;O137)&gt;255, LEFT(A137&amp;B137&amp;C137&amp;D137&amp;O137, 255), A137&amp;B137&amp;C137&amp;D137&amp;O137)</f>
        <v>Cooling systemCapacityNumber (Btuh)PostBuilding/BuildingDetails/Systems/HVAC/HVACPlant/CoolingSystem/CoolingCapacity</v>
      </c>
      <c r="Q137" s="94"/>
      <c r="R137" s="18"/>
    </row>
    <row r="138" spans="1:18" ht="26.25" customHeight="1" x14ac:dyDescent="0.2">
      <c r="A138" s="56" t="s">
        <v>465</v>
      </c>
      <c r="B138" s="56" t="s">
        <v>143</v>
      </c>
      <c r="C138" s="56" t="s">
        <v>504</v>
      </c>
      <c r="D138" s="17" t="str">
        <f>IFERROR(VLOOKUP($M138, Tables!$F$3:$G$9, 2, FALSE), "NEEDS QUALIFIER")</f>
        <v>Post</v>
      </c>
      <c r="E138" s="56" t="s">
        <v>766</v>
      </c>
      <c r="F138" s="16" t="str">
        <f t="shared" si="5"/>
        <v>Optional</v>
      </c>
      <c r="G138" s="16" t="str">
        <f t="shared" ref="G138:G201" si="7">F138</f>
        <v>Optional</v>
      </c>
      <c r="H138" s="35" t="str">
        <f>IF(OR($A$5=H$7,$B$5=H$7,$C$5=H$7, $D$5=H$7),IF(VLOOKUP($P138, 'Requirements Updated'!$A$4:$P$621,J$1,FALSE)=0, "",VLOOKUP($P138, 'Requirements Updated'!$A$4:$P$621,J$1,FALSE)), "")</f>
        <v/>
      </c>
      <c r="I138" s="35" t="str">
        <f>IF(OR($A$5=I$7,$B$5=I$7,$C$5=I$7, $D$5=I$7),IF(VLOOKUP($P138, 'Requirements Updated'!$A$4:$P$621,K$1,FALSE)=0, "",VLOOKUP($P138, 'Requirements Updated'!$A$4:$P$621,K$1,FALSE)), "")</f>
        <v/>
      </c>
      <c r="J138" s="35" t="str">
        <f>IF(OR($A$5=J$7,$B$5=J$7,$C$5=J$7, $D$5=J$7),IF(VLOOKUP($P138, 'Requirements Updated'!$A$4:$P$621,L$1,FALSE)=0, "",VLOOKUP($P138, 'Requirements Updated'!$A$4:$P$621,L$1,FALSE)), "")</f>
        <v/>
      </c>
      <c r="K138" s="35" t="str">
        <f>IF(OR($A$5=K$7,$B$5=K$7,$C$5=K$7, $D$5=K$7),IF(VLOOKUP($P138, 'Requirements Updated'!$A$4:$P$621,M$1,FALSE)=0, "",VLOOKUP($P138, 'Requirements Updated'!$A$4:$P$621,M$1,FALSE)), "")</f>
        <v/>
      </c>
      <c r="L138" s="17"/>
      <c r="M138" s="16" t="s">
        <v>296</v>
      </c>
      <c r="N138" s="17"/>
      <c r="O138" s="16" t="s">
        <v>39</v>
      </c>
      <c r="P138" s="16" t="str">
        <f t="shared" si="6"/>
        <v>Cooling systemAnnual cooling efficiency unitsEnumerationPostBuilding/BuildingDetails/Systems/HVAC/HVACPlant/CoolingSystem/AnnualCoolingEfficiency/Unit</v>
      </c>
      <c r="Q138" s="94"/>
      <c r="R138" s="18"/>
    </row>
    <row r="139" spans="1:18" ht="26.25" customHeight="1" x14ac:dyDescent="0.2">
      <c r="A139" s="56" t="s">
        <v>465</v>
      </c>
      <c r="B139" s="56" t="s">
        <v>40</v>
      </c>
      <c r="C139" s="56" t="s">
        <v>503</v>
      </c>
      <c r="D139" s="17" t="str">
        <f>IFERROR(VLOOKUP($M139, Tables!$F$3:$G$9, 2, FALSE), "NEEDS QUALIFIER")</f>
        <v>Post</v>
      </c>
      <c r="E139" s="56" t="s">
        <v>1128</v>
      </c>
      <c r="F139" s="16" t="str">
        <f t="shared" si="5"/>
        <v>Optional</v>
      </c>
      <c r="G139" s="16" t="str">
        <f t="shared" si="7"/>
        <v>Optional</v>
      </c>
      <c r="H139" s="35" t="str">
        <f>IF(OR($A$5=H$7,$B$5=H$7,$C$5=H$7, $D$5=H$7),IF(VLOOKUP($P139, 'Requirements Updated'!$A$4:$P$621,J$1,FALSE)=0, "",VLOOKUP($P139, 'Requirements Updated'!$A$4:$P$621,J$1,FALSE)), "")</f>
        <v/>
      </c>
      <c r="I139" s="35" t="str">
        <f>IF(OR($A$5=I$7,$B$5=I$7,$C$5=I$7, $D$5=I$7),IF(VLOOKUP($P139, 'Requirements Updated'!$A$4:$P$621,K$1,FALSE)=0, "",VLOOKUP($P139, 'Requirements Updated'!$A$4:$P$621,K$1,FALSE)), "")</f>
        <v/>
      </c>
      <c r="J139" s="35" t="str">
        <f>IF(OR($A$5=J$7,$B$5=J$7,$C$5=J$7, $D$5=J$7),IF(VLOOKUP($P139, 'Requirements Updated'!$A$4:$P$621,L$1,FALSE)=0, "",VLOOKUP($P139, 'Requirements Updated'!$A$4:$P$621,L$1,FALSE)), "")</f>
        <v/>
      </c>
      <c r="K139" s="35" t="str">
        <f>IF(OR($A$5=K$7,$B$5=K$7,$C$5=K$7, $D$5=K$7),IF(VLOOKUP($P139, 'Requirements Updated'!$A$4:$P$621,M$1,FALSE)=0, "",VLOOKUP($P139, 'Requirements Updated'!$A$4:$P$621,M$1,FALSE)), "")</f>
        <v/>
      </c>
      <c r="L139" s="17"/>
      <c r="M139" s="16" t="s">
        <v>296</v>
      </c>
      <c r="N139" s="17"/>
      <c r="O139" s="16" t="s">
        <v>41</v>
      </c>
      <c r="P139" s="16" t="str">
        <f t="shared" si="6"/>
        <v>Cooling systemAnnual cooling efficiency valueNumberPostBuilding/BuildingDetails/Systems/HVAC/HVACPlant/CoolingSystem/AnnualCoolingEfficiency/Value</v>
      </c>
      <c r="Q139" s="94"/>
      <c r="R139" s="18"/>
    </row>
    <row r="140" spans="1:18" ht="26.25" customHeight="1" x14ac:dyDescent="0.2">
      <c r="A140" s="56" t="s">
        <v>465</v>
      </c>
      <c r="B140" s="56" t="s">
        <v>42</v>
      </c>
      <c r="C140" s="56" t="s">
        <v>505</v>
      </c>
      <c r="D140" s="17" t="str">
        <f>IFERROR(VLOOKUP($M140, Tables!$F$3:$G$9, 2, FALSE), "NEEDS QUALIFIER")</f>
        <v>Post</v>
      </c>
      <c r="E140" s="56" t="s">
        <v>1129</v>
      </c>
      <c r="F140" s="16" t="str">
        <f t="shared" si="5"/>
        <v>Optional</v>
      </c>
      <c r="G140" s="16" t="str">
        <f t="shared" si="7"/>
        <v>Optional</v>
      </c>
      <c r="H140" s="35" t="str">
        <f>IF(OR($A$5=H$7,$B$5=H$7,$C$5=H$7, $D$5=H$7),IF(VLOOKUP($P140, 'Requirements Updated'!$A$4:$P$621,J$1,FALSE)=0, "",VLOOKUP($P140, 'Requirements Updated'!$A$4:$P$621,J$1,FALSE)), "")</f>
        <v/>
      </c>
      <c r="I140" s="35" t="str">
        <f>IF(OR($A$5=I$7,$B$5=I$7,$C$5=I$7, $D$5=I$7),IF(VLOOKUP($P140, 'Requirements Updated'!$A$4:$P$621,K$1,FALSE)=0, "",VLOOKUP($P140, 'Requirements Updated'!$A$4:$P$621,K$1,FALSE)), "")</f>
        <v/>
      </c>
      <c r="J140" s="35" t="str">
        <f>IF(OR($A$5=J$7,$B$5=J$7,$C$5=J$7, $D$5=J$7),IF(VLOOKUP($P140, 'Requirements Updated'!$A$4:$P$621,L$1,FALSE)=0, "",VLOOKUP($P140, 'Requirements Updated'!$A$4:$P$621,L$1,FALSE)), "")</f>
        <v/>
      </c>
      <c r="K140" s="35" t="str">
        <f>IF(OR($A$5=K$7,$B$5=K$7,$C$5=K$7, $D$5=K$7),IF(VLOOKUP($P140, 'Requirements Updated'!$A$4:$P$621,M$1,FALSE)=0, "",VLOOKUP($P140, 'Requirements Updated'!$A$4:$P$621,M$1,FALSE)), "")</f>
        <v/>
      </c>
      <c r="L140" s="17"/>
      <c r="M140" s="16" t="s">
        <v>296</v>
      </c>
      <c r="N140" s="17"/>
      <c r="O140" s="16" t="s">
        <v>43</v>
      </c>
      <c r="P140" s="16" t="str">
        <f t="shared" si="6"/>
        <v>Cooling systemFraction of cooling load servedFractionPostBuilding/BuildingDetails/Systems/HVAC/HVACPlant/CoolingSystem/FractionCoolLoadServed</v>
      </c>
      <c r="Q140" s="94"/>
      <c r="R140" s="18"/>
    </row>
    <row r="141" spans="1:18" ht="26.25" customHeight="1" x14ac:dyDescent="0.2">
      <c r="A141" s="56" t="s">
        <v>465</v>
      </c>
      <c r="B141" s="56" t="s">
        <v>6</v>
      </c>
      <c r="C141" s="56" t="s">
        <v>504</v>
      </c>
      <c r="D141" s="17" t="str">
        <f>IFERROR(VLOOKUP($M141, Tables!$F$3:$G$9, 2, FALSE), "NEEDS QUALIFIER")</f>
        <v>Post</v>
      </c>
      <c r="E141" s="56" t="s">
        <v>814</v>
      </c>
      <c r="F141" s="16" t="str">
        <f t="shared" si="5"/>
        <v>Optional</v>
      </c>
      <c r="G141" s="16" t="str">
        <f t="shared" si="7"/>
        <v>Optional</v>
      </c>
      <c r="H141" s="35" t="str">
        <f>IF(OR($A$5=H$7,$B$5=H$7,$C$5=H$7, $D$5=H$7),IF(VLOOKUP($P141, 'Requirements Updated'!$A$4:$P$621,J$1,FALSE)=0, "",VLOOKUP($P141, 'Requirements Updated'!$A$4:$P$621,J$1,FALSE)), "")</f>
        <v/>
      </c>
      <c r="I141" s="35" t="str">
        <f>IF(OR($A$5=I$7,$B$5=I$7,$C$5=I$7, $D$5=I$7),IF(VLOOKUP($P141, 'Requirements Updated'!$A$4:$P$621,K$1,FALSE)=0, "",VLOOKUP($P141, 'Requirements Updated'!$A$4:$P$621,K$1,FALSE)), "")</f>
        <v/>
      </c>
      <c r="J141" s="35" t="str">
        <f>IF(OR($A$5=J$7,$B$5=J$7,$C$5=J$7, $D$5=J$7),IF(VLOOKUP($P141, 'Requirements Updated'!$A$4:$P$621,L$1,FALSE)=0, "",VLOOKUP($P141, 'Requirements Updated'!$A$4:$P$621,L$1,FALSE)), "")</f>
        <v/>
      </c>
      <c r="K141" s="35" t="str">
        <f>IF(OR($A$5=K$7,$B$5=K$7,$C$5=K$7, $D$5=K$7),IF(VLOOKUP($P141, 'Requirements Updated'!$A$4:$P$621,M$1,FALSE)=0, "",VLOOKUP($P141, 'Requirements Updated'!$A$4:$P$621,M$1,FALSE)), "")</f>
        <v/>
      </c>
      <c r="L141" s="17"/>
      <c r="M141" s="16" t="s">
        <v>296</v>
      </c>
      <c r="N141" s="17"/>
      <c r="O141" s="16" t="s">
        <v>44</v>
      </c>
      <c r="P141" s="16" t="str">
        <f t="shared" si="6"/>
        <v>Cooling systemFuel EnumerationPostBuilding/BuildingDetails/Systems/HVAC/HVACPlant/CoolingSystem/CoolingSystemFuel</v>
      </c>
      <c r="Q141" s="94"/>
      <c r="R141" s="18"/>
    </row>
    <row r="142" spans="1:18" ht="26.25" customHeight="1" x14ac:dyDescent="0.2">
      <c r="A142" s="56" t="s">
        <v>465</v>
      </c>
      <c r="B142" s="56" t="s">
        <v>45</v>
      </c>
      <c r="C142" s="56" t="s">
        <v>516</v>
      </c>
      <c r="D142" s="17" t="str">
        <f>IFERROR(VLOOKUP($M142, Tables!$F$3:$G$9, 2, FALSE), "NEEDS QUALIFIER")</f>
        <v>Post</v>
      </c>
      <c r="E142" s="56" t="str">
        <f>A142&amp;" Manufacturer Name"</f>
        <v>Cooling system Manufacturer Name</v>
      </c>
      <c r="F142" s="16" t="str">
        <f t="shared" si="5"/>
        <v>Optional</v>
      </c>
      <c r="G142" s="16" t="str">
        <f t="shared" si="7"/>
        <v>Optional</v>
      </c>
      <c r="H142" s="35" t="str">
        <f>IF(OR($A$5=H$7,$B$5=H$7,$C$5=H$7, $D$5=H$7),IF(VLOOKUP($P142, 'Requirements Updated'!$A$4:$P$621,J$1,FALSE)=0, "",VLOOKUP($P142, 'Requirements Updated'!$A$4:$P$621,J$1,FALSE)), "")</f>
        <v/>
      </c>
      <c r="I142" s="35" t="str">
        <f>IF(OR($A$5=I$7,$B$5=I$7,$C$5=I$7, $D$5=I$7),IF(VLOOKUP($P142, 'Requirements Updated'!$A$4:$P$621,K$1,FALSE)=0, "",VLOOKUP($P142, 'Requirements Updated'!$A$4:$P$621,K$1,FALSE)), "")</f>
        <v/>
      </c>
      <c r="J142" s="35" t="str">
        <f>IF(OR($A$5=J$7,$B$5=J$7,$C$5=J$7, $D$5=J$7),IF(VLOOKUP($P142, 'Requirements Updated'!$A$4:$P$621,L$1,FALSE)=0, "",VLOOKUP($P142, 'Requirements Updated'!$A$4:$P$621,L$1,FALSE)), "")</f>
        <v/>
      </c>
      <c r="K142" s="35" t="str">
        <f>IF(OR($A$5=K$7,$B$5=K$7,$C$5=K$7, $D$5=K$7),IF(VLOOKUP($P142, 'Requirements Updated'!$A$4:$P$621,M$1,FALSE)=0, "",VLOOKUP($P142, 'Requirements Updated'!$A$4:$P$621,M$1,FALSE)), "")</f>
        <v/>
      </c>
      <c r="L142" s="17"/>
      <c r="M142" s="16" t="s">
        <v>296</v>
      </c>
      <c r="N142" s="17"/>
      <c r="O142" s="16" t="s">
        <v>46</v>
      </c>
      <c r="P142" s="16" t="str">
        <f t="shared" si="6"/>
        <v>Cooling systemManufacturerTextPostBuilding/BuildingDetails/Systems/HVAC/HVACPlant/CoolingSystem/Manufacturer</v>
      </c>
      <c r="Q142" s="94"/>
      <c r="R142" s="18"/>
    </row>
    <row r="143" spans="1:18" ht="26.25" customHeight="1" x14ac:dyDescent="0.2">
      <c r="A143" s="56" t="s">
        <v>465</v>
      </c>
      <c r="B143" s="56" t="s">
        <v>47</v>
      </c>
      <c r="C143" s="56" t="s">
        <v>516</v>
      </c>
      <c r="D143" s="17" t="str">
        <f>IFERROR(VLOOKUP($M143, Tables!$F$3:$G$9, 2, FALSE), "NEEDS QUALIFIER")</f>
        <v>Post</v>
      </c>
      <c r="E143" s="56" t="str">
        <f>A143&amp;" Manufacturer Model Number"</f>
        <v>Cooling system Manufacturer Model Number</v>
      </c>
      <c r="F143" s="16" t="str">
        <f t="shared" si="5"/>
        <v>Optional</v>
      </c>
      <c r="G143" s="16" t="str">
        <f t="shared" si="7"/>
        <v>Optional</v>
      </c>
      <c r="H143" s="35" t="str">
        <f>IF(OR($A$5=H$7,$B$5=H$7,$C$5=H$7, $D$5=H$7),IF(VLOOKUP($P143, 'Requirements Updated'!$A$4:$P$621,J$1,FALSE)=0, "",VLOOKUP($P143, 'Requirements Updated'!$A$4:$P$621,J$1,FALSE)), "")</f>
        <v/>
      </c>
      <c r="I143" s="35" t="str">
        <f>IF(OR($A$5=I$7,$B$5=I$7,$C$5=I$7, $D$5=I$7),IF(VLOOKUP($P143, 'Requirements Updated'!$A$4:$P$621,K$1,FALSE)=0, "",VLOOKUP($P143, 'Requirements Updated'!$A$4:$P$621,K$1,FALSE)), "")</f>
        <v/>
      </c>
      <c r="J143" s="35" t="str">
        <f>IF(OR($A$5=J$7,$B$5=J$7,$C$5=J$7, $D$5=J$7),IF(VLOOKUP($P143, 'Requirements Updated'!$A$4:$P$621,L$1,FALSE)=0, "",VLOOKUP($P143, 'Requirements Updated'!$A$4:$P$621,L$1,FALSE)), "")</f>
        <v/>
      </c>
      <c r="K143" s="35" t="str">
        <f>IF(OR($A$5=K$7,$B$5=K$7,$C$5=K$7, $D$5=K$7),IF(VLOOKUP($P143, 'Requirements Updated'!$A$4:$P$621,M$1,FALSE)=0, "",VLOOKUP($P143, 'Requirements Updated'!$A$4:$P$621,M$1,FALSE)), "")</f>
        <v/>
      </c>
      <c r="L143" s="17"/>
      <c r="M143" s="16" t="s">
        <v>296</v>
      </c>
      <c r="N143" s="17"/>
      <c r="O143" s="16" t="s">
        <v>48</v>
      </c>
      <c r="P143" s="16" t="str">
        <f t="shared" si="6"/>
        <v>Cooling systemModel numberTextPostBuilding/BuildingDetails/Systems/HVAC/HVACPlant/CoolingSystem/ModelNumber</v>
      </c>
      <c r="Q143" s="94"/>
      <c r="R143" s="18"/>
    </row>
    <row r="144" spans="1:18" ht="26.25" customHeight="1" x14ac:dyDescent="0.2">
      <c r="A144" s="56" t="s">
        <v>465</v>
      </c>
      <c r="B144" s="56" t="s">
        <v>49</v>
      </c>
      <c r="C144" s="56" t="s">
        <v>504</v>
      </c>
      <c r="D144" s="17" t="str">
        <f>IFERROR(VLOOKUP($M144, Tables!$F$3:$G$9, 2, FALSE), "NEEDS QUALIFIER")</f>
        <v>Post</v>
      </c>
      <c r="E144" s="56" t="s">
        <v>775</v>
      </c>
      <c r="F144" s="16" t="str">
        <f t="shared" si="5"/>
        <v>Optional</v>
      </c>
      <c r="G144" s="16" t="str">
        <f t="shared" si="7"/>
        <v>Optional</v>
      </c>
      <c r="H144" s="35" t="str">
        <f>IF(OR($A$5=H$7,$B$5=H$7,$C$5=H$7, $D$5=H$7),IF(VLOOKUP($P144, 'Requirements Updated'!$A$4:$P$621,J$1,FALSE)=0, "",VLOOKUP($P144, 'Requirements Updated'!$A$4:$P$621,J$1,FALSE)), "")</f>
        <v/>
      </c>
      <c r="I144" s="35" t="str">
        <f>IF(OR($A$5=I$7,$B$5=I$7,$C$5=I$7, $D$5=I$7),IF(VLOOKUP($P144, 'Requirements Updated'!$A$4:$P$621,K$1,FALSE)=0, "",VLOOKUP($P144, 'Requirements Updated'!$A$4:$P$621,K$1,FALSE)), "")</f>
        <v/>
      </c>
      <c r="J144" s="35" t="str">
        <f>IF(OR($A$5=J$7,$B$5=J$7,$C$5=J$7, $D$5=J$7),IF(VLOOKUP($P144, 'Requirements Updated'!$A$4:$P$621,L$1,FALSE)=0, "",VLOOKUP($P144, 'Requirements Updated'!$A$4:$P$621,L$1,FALSE)), "")</f>
        <v/>
      </c>
      <c r="K144" s="35" t="str">
        <f>IF(OR($A$5=K$7,$B$5=K$7,$C$5=K$7, $D$5=K$7),IF(VLOOKUP($P144, 'Requirements Updated'!$A$4:$P$621,M$1,FALSE)=0, "",VLOOKUP($P144, 'Requirements Updated'!$A$4:$P$621,M$1,FALSE)), "")</f>
        <v/>
      </c>
      <c r="L144" s="17"/>
      <c r="M144" s="16" t="s">
        <v>296</v>
      </c>
      <c r="N144" s="17"/>
      <c r="O144" s="16" t="s">
        <v>50</v>
      </c>
      <c r="P144" s="16" t="str">
        <f t="shared" si="6"/>
        <v>Cooling systemCooling system typeEnumerationPostBuilding/BuildingDetails/Systems/HVAC/HVACPlant/CoolingSystem/CoolingSystemType</v>
      </c>
      <c r="Q144" s="94"/>
      <c r="R144" s="18"/>
    </row>
    <row r="145" spans="1:18" ht="26.25" customHeight="1" x14ac:dyDescent="0.2">
      <c r="A145" s="56" t="s">
        <v>465</v>
      </c>
      <c r="B145" s="56" t="s">
        <v>51</v>
      </c>
      <c r="C145" s="56" t="s">
        <v>503</v>
      </c>
      <c r="D145" s="17" t="str">
        <f>IFERROR(VLOOKUP($M145, Tables!$F$3:$G$9, 2, FALSE), "NEEDS QUALIFIER")</f>
        <v>Post</v>
      </c>
      <c r="E145" s="56" t="str">
        <f>A145&amp;" Manufactured Year"</f>
        <v>Cooling system Manufactured Year</v>
      </c>
      <c r="F145" s="16" t="str">
        <f t="shared" si="5"/>
        <v>Optional</v>
      </c>
      <c r="G145" s="16" t="str">
        <f t="shared" si="7"/>
        <v>Optional</v>
      </c>
      <c r="H145" s="35" t="str">
        <f>IF(OR($A$5=H$7,$B$5=H$7,$C$5=H$7, $D$5=H$7),IF(VLOOKUP($P145, 'Requirements Updated'!$A$4:$P$621,J$1,FALSE)=0, "",VLOOKUP($P145, 'Requirements Updated'!$A$4:$P$621,J$1,FALSE)), "")</f>
        <v/>
      </c>
      <c r="I145" s="35" t="str">
        <f>IF(OR($A$5=I$7,$B$5=I$7,$C$5=I$7, $D$5=I$7),IF(VLOOKUP($P145, 'Requirements Updated'!$A$4:$P$621,K$1,FALSE)=0, "",VLOOKUP($P145, 'Requirements Updated'!$A$4:$P$621,K$1,FALSE)), "")</f>
        <v/>
      </c>
      <c r="J145" s="35" t="str">
        <f>IF(OR($A$5=J$7,$B$5=J$7,$C$5=J$7, $D$5=J$7),IF(VLOOKUP($P145, 'Requirements Updated'!$A$4:$P$621,L$1,FALSE)=0, "",VLOOKUP($P145, 'Requirements Updated'!$A$4:$P$621,L$1,FALSE)), "")</f>
        <v/>
      </c>
      <c r="K145" s="35" t="str">
        <f>IF(OR($A$5=K$7,$B$5=K$7,$C$5=K$7, $D$5=K$7),IF(VLOOKUP($P145, 'Requirements Updated'!$A$4:$P$621,M$1,FALSE)=0, "",VLOOKUP($P145, 'Requirements Updated'!$A$4:$P$621,M$1,FALSE)), "")</f>
        <v/>
      </c>
      <c r="L145" s="17"/>
      <c r="M145" s="16" t="s">
        <v>296</v>
      </c>
      <c r="N145" s="17"/>
      <c r="O145" s="16" t="s">
        <v>52</v>
      </c>
      <c r="P145" s="16" t="str">
        <f t="shared" si="6"/>
        <v>Cooling systemModel yearNumberPostBuilding/BuildingDetails/Systems/HVAC/HVACPlant/CoolingSystem/ModelYear</v>
      </c>
      <c r="Q145" s="94"/>
      <c r="R145" s="18"/>
    </row>
    <row r="146" spans="1:18" ht="26.25" customHeight="1" x14ac:dyDescent="0.2">
      <c r="A146" s="56" t="s">
        <v>465</v>
      </c>
      <c r="B146" s="56" t="s">
        <v>58</v>
      </c>
      <c r="C146" s="56" t="s">
        <v>504</v>
      </c>
      <c r="D146" s="17" t="str">
        <f>IFERROR(VLOOKUP($M146, Tables!$F$3:$G$9, 2, FALSE), "NEEDS QUALIFIER")</f>
        <v>Post</v>
      </c>
      <c r="E146" s="56" t="s">
        <v>596</v>
      </c>
      <c r="F146" s="16" t="str">
        <f t="shared" si="5"/>
        <v>Optional</v>
      </c>
      <c r="G146" s="16" t="str">
        <f t="shared" si="7"/>
        <v>Optional</v>
      </c>
      <c r="H146" s="35" t="str">
        <f>IF(OR($A$5=H$7,$B$5=H$7,$C$5=H$7, $D$5=H$7),IF(VLOOKUP($P146, 'Requirements Updated'!$A$4:$P$621,J$1,FALSE)=0, "",VLOOKUP($P146, 'Requirements Updated'!$A$4:$P$621,J$1,FALSE)), "")</f>
        <v/>
      </c>
      <c r="I146" s="35" t="str">
        <f>IF(OR($A$5=I$7,$B$5=I$7,$C$5=I$7, $D$5=I$7),IF(VLOOKUP($P146, 'Requirements Updated'!$A$4:$P$621,K$1,FALSE)=0, "",VLOOKUP($P146, 'Requirements Updated'!$A$4:$P$621,K$1,FALSE)), "")</f>
        <v/>
      </c>
      <c r="J146" s="35" t="str">
        <f>IF(OR($A$5=J$7,$B$5=J$7,$C$5=J$7, $D$5=J$7),IF(VLOOKUP($P146, 'Requirements Updated'!$A$4:$P$621,L$1,FALSE)=0, "",VLOOKUP($P146, 'Requirements Updated'!$A$4:$P$621,L$1,FALSE)), "")</f>
        <v/>
      </c>
      <c r="K146" s="35" t="str">
        <f>IF(OR($A$5=K$7,$B$5=K$7,$C$5=K$7, $D$5=K$7),IF(VLOOKUP($P146, 'Requirements Updated'!$A$4:$P$621,M$1,FALSE)=0, "",VLOOKUP($P146, 'Requirements Updated'!$A$4:$P$621,M$1,FALSE)), "")</f>
        <v/>
      </c>
      <c r="L146" s="17"/>
      <c r="M146" s="16" t="s">
        <v>296</v>
      </c>
      <c r="N146" s="17"/>
      <c r="O146" s="16" t="s">
        <v>639</v>
      </c>
      <c r="P146" s="16" t="str">
        <f t="shared" si="6"/>
        <v>Cooling systemThird party certificationEnumerationPostBuilding/BuildingDetails/Systems/HVAC/HVACPlant/CoolingSystem/ThirdPartyCertification</v>
      </c>
      <c r="Q146" s="94"/>
      <c r="R146" s="18"/>
    </row>
    <row r="147" spans="1:18" ht="26.25" customHeight="1" x14ac:dyDescent="0.2">
      <c r="A147" s="56" t="s">
        <v>465</v>
      </c>
      <c r="B147" s="56" t="s">
        <v>297</v>
      </c>
      <c r="C147" s="56" t="s">
        <v>117</v>
      </c>
      <c r="D147" s="17" t="str">
        <f>IFERROR(VLOOKUP($M147, Tables!$F$3:$G$9, 2, FALSE), "NEEDS QUALIFIER")</f>
        <v>Post</v>
      </c>
      <c r="E147" s="56" t="s">
        <v>760</v>
      </c>
      <c r="F147" s="16" t="str">
        <f t="shared" si="5"/>
        <v>Optional</v>
      </c>
      <c r="G147" s="16" t="str">
        <f t="shared" si="7"/>
        <v>Optional</v>
      </c>
      <c r="H147" s="35" t="str">
        <f>IF(OR($A$5=H$7,$B$5=H$7,$C$5=H$7, $D$5=H$7),IF(VLOOKUP($P147, 'Requirements Updated'!$A$4:$P$621,J$1,FALSE)=0, "",VLOOKUP($P147, 'Requirements Updated'!$A$4:$P$621,J$1,FALSE)), "")</f>
        <v/>
      </c>
      <c r="I147" s="35" t="str">
        <f>IF(OR($A$5=I$7,$B$5=I$7,$C$5=I$7, $D$5=I$7),IF(VLOOKUP($P147, 'Requirements Updated'!$A$4:$P$621,K$1,FALSE)=0, "",VLOOKUP($P147, 'Requirements Updated'!$A$4:$P$621,K$1,FALSE)), "")</f>
        <v/>
      </c>
      <c r="J147" s="35" t="str">
        <f>IF(OR($A$5=J$7,$B$5=J$7,$C$5=J$7, $D$5=J$7),IF(VLOOKUP($P147, 'Requirements Updated'!$A$4:$P$621,L$1,FALSE)=0, "",VLOOKUP($P147, 'Requirements Updated'!$A$4:$P$621,L$1,FALSE)), "")</f>
        <v/>
      </c>
      <c r="K147" s="35" t="str">
        <f>IF(OR($A$5=K$7,$B$5=K$7,$C$5=K$7, $D$5=K$7),IF(VLOOKUP($P147, 'Requirements Updated'!$A$4:$P$621,M$1,FALSE)=0, "",VLOOKUP($P147, 'Requirements Updated'!$A$4:$P$621,M$1,FALSE)), "")</f>
        <v/>
      </c>
      <c r="L147" s="17"/>
      <c r="M147" s="16" t="s">
        <v>296</v>
      </c>
      <c r="N147" s="17"/>
      <c r="O147" s="16" t="s">
        <v>298</v>
      </c>
      <c r="P147" s="16" t="str">
        <f t="shared" si="6"/>
        <v>Cooling systemReplaced systemSystem IDPostProject/ProjectDetails/Measures/Measure/ReplacedComponents/ReplacedComponent</v>
      </c>
      <c r="Q147" s="94"/>
      <c r="R147" s="18"/>
    </row>
    <row r="148" spans="1:18" ht="26.25" customHeight="1" x14ac:dyDescent="0.2">
      <c r="A148" s="56" t="s">
        <v>53</v>
      </c>
      <c r="B148" s="56" t="s">
        <v>33</v>
      </c>
      <c r="C148" s="56" t="s">
        <v>516</v>
      </c>
      <c r="D148" s="17" t="str">
        <f>IFERROR(VLOOKUP($M148, Tables!$F$3:$G$9, 2, FALSE), "NEEDS QUALIFIER")</f>
        <v>Any</v>
      </c>
      <c r="E148" s="56" t="s">
        <v>1131</v>
      </c>
      <c r="F148" s="16" t="str">
        <f t="shared" si="5"/>
        <v>Optional</v>
      </c>
      <c r="G148" s="16" t="str">
        <f t="shared" si="7"/>
        <v>Optional</v>
      </c>
      <c r="H148" s="35" t="str">
        <f>IF(OR($A$5=H$7,$B$5=H$7,$C$5=H$7, $D$5=H$7),IF(VLOOKUP($P148, 'Requirements Updated'!$A$4:$P$621,J$1,FALSE)=0, "",VLOOKUP($P148, 'Requirements Updated'!$A$4:$P$621,J$1,FALSE)), "")</f>
        <v/>
      </c>
      <c r="I148" s="35" t="str">
        <f>IF(OR($A$5=I$7,$B$5=I$7,$C$5=I$7, $D$5=I$7),IF(VLOOKUP($P148, 'Requirements Updated'!$A$4:$P$621,K$1,FALSE)=0, "",VLOOKUP($P148, 'Requirements Updated'!$A$4:$P$621,K$1,FALSE)), "")</f>
        <v/>
      </c>
      <c r="J148" s="35" t="str">
        <f>IF(OR($A$5=J$7,$B$5=J$7,$C$5=J$7, $D$5=J$7),IF(VLOOKUP($P148, 'Requirements Updated'!$A$4:$P$621,L$1,FALSE)=0, "",VLOOKUP($P148, 'Requirements Updated'!$A$4:$P$621,L$1,FALSE)), "")</f>
        <v/>
      </c>
      <c r="K148" s="35" t="str">
        <f>IF(OR($A$5=K$7,$B$5=K$7,$C$5=K$7, $D$5=K$7),IF(VLOOKUP($P148, 'Requirements Updated'!$A$4:$P$621,M$1,FALSE)=0, "",VLOOKUP($P148, 'Requirements Updated'!$A$4:$P$621,M$1,FALSE)), "")</f>
        <v/>
      </c>
      <c r="L148" s="17"/>
      <c r="M148" s="16" t="s">
        <v>31</v>
      </c>
      <c r="N148" s="17"/>
      <c r="O148" s="16" t="s">
        <v>54</v>
      </c>
      <c r="P148" s="16" t="str">
        <f t="shared" si="6"/>
        <v>Customer informationFirst nameTextAnyCustomer/Person/Name/FirstName</v>
      </c>
      <c r="Q148" s="94"/>
      <c r="R148" s="18"/>
    </row>
    <row r="149" spans="1:18" ht="26.25" customHeight="1" x14ac:dyDescent="0.2">
      <c r="A149" s="56" t="s">
        <v>53</v>
      </c>
      <c r="B149" s="56" t="s">
        <v>35</v>
      </c>
      <c r="C149" s="56" t="s">
        <v>516</v>
      </c>
      <c r="D149" s="17" t="str">
        <f>IFERROR(VLOOKUP($M149, Tables!$F$3:$G$9, 2, FALSE), "NEEDS QUALIFIER")</f>
        <v>Any</v>
      </c>
      <c r="E149" s="56" t="s">
        <v>1130</v>
      </c>
      <c r="F149" s="16" t="str">
        <f t="shared" si="5"/>
        <v>Optional</v>
      </c>
      <c r="G149" s="16" t="str">
        <f t="shared" si="7"/>
        <v>Optional</v>
      </c>
      <c r="H149" s="35" t="str">
        <f>IF(OR($A$5=H$7,$B$5=H$7,$C$5=H$7, $D$5=H$7),IF(VLOOKUP($P149, 'Requirements Updated'!$A$4:$P$621,J$1,FALSE)=0, "",VLOOKUP($P149, 'Requirements Updated'!$A$4:$P$621,J$1,FALSE)), "")</f>
        <v/>
      </c>
      <c r="I149" s="35" t="str">
        <f>IF(OR($A$5=I$7,$B$5=I$7,$C$5=I$7, $D$5=I$7),IF(VLOOKUP($P149, 'Requirements Updated'!$A$4:$P$621,K$1,FALSE)=0, "",VLOOKUP($P149, 'Requirements Updated'!$A$4:$P$621,K$1,FALSE)), "")</f>
        <v/>
      </c>
      <c r="J149" s="35" t="str">
        <f>IF(OR($A$5=J$7,$B$5=J$7,$C$5=J$7, $D$5=J$7),IF(VLOOKUP($P149, 'Requirements Updated'!$A$4:$P$621,L$1,FALSE)=0, "",VLOOKUP($P149, 'Requirements Updated'!$A$4:$P$621,L$1,FALSE)), "")</f>
        <v/>
      </c>
      <c r="K149" s="35" t="str">
        <f>IF(OR($A$5=K$7,$B$5=K$7,$C$5=K$7, $D$5=K$7),IF(VLOOKUP($P149, 'Requirements Updated'!$A$4:$P$621,M$1,FALSE)=0, "",VLOOKUP($P149, 'Requirements Updated'!$A$4:$P$621,M$1,FALSE)), "")</f>
        <v/>
      </c>
      <c r="L149" s="17"/>
      <c r="M149" s="16" t="s">
        <v>31</v>
      </c>
      <c r="N149" s="17"/>
      <c r="O149" s="16" t="s">
        <v>55</v>
      </c>
      <c r="P149" s="16" t="str">
        <f t="shared" si="6"/>
        <v>Customer informationLast nameTextAnyCustomer/Person/Name/LastName</v>
      </c>
      <c r="Q149" s="94"/>
      <c r="R149" s="18"/>
    </row>
    <row r="150" spans="1:18" ht="26.25" customHeight="1" x14ac:dyDescent="0.2">
      <c r="A150" s="56" t="s">
        <v>53</v>
      </c>
      <c r="B150" s="56" t="s">
        <v>56</v>
      </c>
      <c r="C150" s="56" t="s">
        <v>516</v>
      </c>
      <c r="D150" s="17" t="str">
        <f>IFERROR(VLOOKUP($M150, Tables!$F$3:$G$9, 2, FALSE), "NEEDS QUALIFIER")</f>
        <v>Any</v>
      </c>
      <c r="E150" s="56" t="s">
        <v>1132</v>
      </c>
      <c r="F150" s="16" t="str">
        <f t="shared" si="5"/>
        <v>Optional</v>
      </c>
      <c r="G150" s="16" t="str">
        <f t="shared" si="7"/>
        <v>Optional</v>
      </c>
      <c r="H150" s="35" t="str">
        <f>IF(OR($A$5=H$7,$B$5=H$7,$C$5=H$7, $D$5=H$7),IF(VLOOKUP($P150, 'Requirements Updated'!$A$4:$P$621,J$1,FALSE)=0, "",VLOOKUP($P150, 'Requirements Updated'!$A$4:$P$621,J$1,FALSE)), "")</f>
        <v/>
      </c>
      <c r="I150" s="35" t="str">
        <f>IF(OR($A$5=I$7,$B$5=I$7,$C$5=I$7, $D$5=I$7),IF(VLOOKUP($P150, 'Requirements Updated'!$A$4:$P$621,K$1,FALSE)=0, "",VLOOKUP($P150, 'Requirements Updated'!$A$4:$P$621,K$1,FALSE)), "")</f>
        <v/>
      </c>
      <c r="J150" s="35" t="str">
        <f>IF(OR($A$5=J$7,$B$5=J$7,$C$5=J$7, $D$5=J$7),IF(VLOOKUP($P150, 'Requirements Updated'!$A$4:$P$621,L$1,FALSE)=0, "",VLOOKUP($P150, 'Requirements Updated'!$A$4:$P$621,L$1,FALSE)), "")</f>
        <v/>
      </c>
      <c r="K150" s="35" t="str">
        <f>IF(OR($A$5=K$7,$B$5=K$7,$C$5=K$7, $D$5=K$7),IF(VLOOKUP($P150, 'Requirements Updated'!$A$4:$P$621,M$1,FALSE)=0, "",VLOOKUP($P150, 'Requirements Updated'!$A$4:$P$621,M$1,FALSE)), "")</f>
        <v/>
      </c>
      <c r="L150" s="17"/>
      <c r="M150" s="16" t="s">
        <v>31</v>
      </c>
      <c r="N150" s="17"/>
      <c r="O150" s="16" t="s">
        <v>57</v>
      </c>
      <c r="P150" s="16" t="str">
        <f t="shared" si="6"/>
        <v>Customer informationTelephone numberTextAnyCustomer/Person/Telephone/TelephoneNumber</v>
      </c>
      <c r="Q150" s="94"/>
      <c r="R150" s="18"/>
    </row>
    <row r="151" spans="1:18" ht="26.25" customHeight="1" x14ac:dyDescent="0.2">
      <c r="A151" s="56" t="s">
        <v>628</v>
      </c>
      <c r="B151" s="56" t="s">
        <v>58</v>
      </c>
      <c r="C151" s="56" t="s">
        <v>504</v>
      </c>
      <c r="D151" s="17" t="str">
        <f>IFERROR(VLOOKUP($M151, Tables!$F$3:$G$9, 2, FALSE), "NEEDS QUALIFIER")</f>
        <v>Pre</v>
      </c>
      <c r="E151" s="56" t="s">
        <v>596</v>
      </c>
      <c r="F151" s="16" t="str">
        <f t="shared" si="5"/>
        <v>Optional</v>
      </c>
      <c r="G151" s="16" t="str">
        <f t="shared" si="7"/>
        <v>Optional</v>
      </c>
      <c r="H151" s="35" t="str">
        <f>IF(OR($A$5=H$7,$B$5=H$7,$C$5=H$7, $D$5=H$7),IF(VLOOKUP($P151, 'Requirements Updated'!$A$4:$P$621,J$1,FALSE)=0, "",VLOOKUP($P151, 'Requirements Updated'!$A$4:$P$621,J$1,FALSE)), "")</f>
        <v/>
      </c>
      <c r="I151" s="35" t="str">
        <f>IF(OR($A$5=I$7,$B$5=I$7,$C$5=I$7, $D$5=I$7),IF(VLOOKUP($P151, 'Requirements Updated'!$A$4:$P$621,K$1,FALSE)=0, "",VLOOKUP($P151, 'Requirements Updated'!$A$4:$P$621,K$1,FALSE)), "")</f>
        <v/>
      </c>
      <c r="J151" s="35" t="str">
        <f>IF(OR($A$5=J$7,$B$5=J$7,$C$5=J$7, $D$5=J$7),IF(VLOOKUP($P151, 'Requirements Updated'!$A$4:$P$621,L$1,FALSE)=0, "",VLOOKUP($P151, 'Requirements Updated'!$A$4:$P$621,L$1,FALSE)), "")</f>
        <v/>
      </c>
      <c r="K151" s="35" t="str">
        <f>IF(OR($A$5=K$7,$B$5=K$7,$C$5=K$7, $D$5=K$7),IF(VLOOKUP($P151, 'Requirements Updated'!$A$4:$P$621,M$1,FALSE)=0, "",VLOOKUP($P151, 'Requirements Updated'!$A$4:$P$621,M$1,FALSE)), "")</f>
        <v/>
      </c>
      <c r="L151" s="17"/>
      <c r="M151" s="16" t="s">
        <v>21</v>
      </c>
      <c r="N151" s="17"/>
      <c r="O151" s="16" t="s">
        <v>650</v>
      </c>
      <c r="P151" s="16" t="str">
        <f t="shared" si="6"/>
        <v>DehumidifierThird party certificationEnumerationPreBuilding/BuildingDetails/Appliances/Dehumidifier/ThirdPartyCertification</v>
      </c>
      <c r="Q151" s="94"/>
      <c r="R151" s="18"/>
    </row>
    <row r="152" spans="1:18" ht="26.25" customHeight="1" x14ac:dyDescent="0.2">
      <c r="A152" s="56" t="s">
        <v>628</v>
      </c>
      <c r="B152" s="56" t="s">
        <v>58</v>
      </c>
      <c r="C152" s="56" t="s">
        <v>504</v>
      </c>
      <c r="D152" s="17" t="str">
        <f>IFERROR(VLOOKUP($M152, Tables!$F$3:$G$9, 2, FALSE), "NEEDS QUALIFIER")</f>
        <v>Proposed</v>
      </c>
      <c r="E152" s="56" t="s">
        <v>596</v>
      </c>
      <c r="F152" s="16" t="str">
        <f t="shared" si="5"/>
        <v>Optional</v>
      </c>
      <c r="G152" s="16" t="str">
        <f t="shared" si="7"/>
        <v>Optional</v>
      </c>
      <c r="H152" s="35" t="str">
        <f>IF(OR($A$5=H$7,$B$5=H$7,$C$5=H$7, $D$5=H$7),IF(VLOOKUP($P152, 'Requirements Updated'!$A$4:$P$621,J$1,FALSE)=0, "",VLOOKUP($P152, 'Requirements Updated'!$A$4:$P$621,J$1,FALSE)), "")</f>
        <v/>
      </c>
      <c r="I152" s="35" t="str">
        <f>IF(OR($A$5=I$7,$B$5=I$7,$C$5=I$7, $D$5=I$7),IF(VLOOKUP($P152, 'Requirements Updated'!$A$4:$P$621,K$1,FALSE)=0, "",VLOOKUP($P152, 'Requirements Updated'!$A$4:$P$621,K$1,FALSE)), "")</f>
        <v/>
      </c>
      <c r="J152" s="35" t="str">
        <f>IF(OR($A$5=J$7,$B$5=J$7,$C$5=J$7, $D$5=J$7),IF(VLOOKUP($P152, 'Requirements Updated'!$A$4:$P$621,L$1,FALSE)=0, "",VLOOKUP($P152, 'Requirements Updated'!$A$4:$P$621,L$1,FALSE)), "")</f>
        <v/>
      </c>
      <c r="K152" s="35" t="str">
        <f>IF(OR($A$5=K$7,$B$5=K$7,$C$5=K$7, $D$5=K$7),IF(VLOOKUP($P152, 'Requirements Updated'!$A$4:$P$621,M$1,FALSE)=0, "",VLOOKUP($P152, 'Requirements Updated'!$A$4:$P$621,M$1,FALSE)), "")</f>
        <v/>
      </c>
      <c r="L152" s="17"/>
      <c r="M152" s="16" t="s">
        <v>28</v>
      </c>
      <c r="N152" s="17"/>
      <c r="O152" s="16" t="s">
        <v>650</v>
      </c>
      <c r="P152" s="16" t="str">
        <f t="shared" si="6"/>
        <v>DehumidifierThird party certificationEnumerationProposedBuilding/BuildingDetails/Appliances/Dehumidifier/ThirdPartyCertification</v>
      </c>
      <c r="Q152" s="94" t="s">
        <v>1207</v>
      </c>
      <c r="R152" s="18"/>
    </row>
    <row r="153" spans="1:18" ht="26.25" customHeight="1" x14ac:dyDescent="0.2">
      <c r="A153" s="56" t="s">
        <v>628</v>
      </c>
      <c r="B153" s="56" t="s">
        <v>58</v>
      </c>
      <c r="C153" s="56" t="s">
        <v>504</v>
      </c>
      <c r="D153" s="17" t="str">
        <f>IFERROR(VLOOKUP($M153, Tables!$F$3:$G$9, 2, FALSE), "NEEDS QUALIFIER")</f>
        <v>Post</v>
      </c>
      <c r="E153" s="56" t="s">
        <v>596</v>
      </c>
      <c r="F153" s="16" t="str">
        <f t="shared" si="5"/>
        <v>Optional</v>
      </c>
      <c r="G153" s="16" t="str">
        <f t="shared" si="7"/>
        <v>Optional</v>
      </c>
      <c r="H153" s="35" t="str">
        <f>IF(OR($A$5=H$7,$B$5=H$7,$C$5=H$7, $D$5=H$7),IF(VLOOKUP($P153, 'Requirements Updated'!$A$4:$P$621,J$1,FALSE)=0, "",VLOOKUP($P153, 'Requirements Updated'!$A$4:$P$621,J$1,FALSE)), "")</f>
        <v/>
      </c>
      <c r="I153" s="35" t="str">
        <f>IF(OR($A$5=I$7,$B$5=I$7,$C$5=I$7, $D$5=I$7),IF(VLOOKUP($P153, 'Requirements Updated'!$A$4:$P$621,K$1,FALSE)=0, "",VLOOKUP($P153, 'Requirements Updated'!$A$4:$P$621,K$1,FALSE)), "")</f>
        <v/>
      </c>
      <c r="J153" s="35" t="str">
        <f>IF(OR($A$5=J$7,$B$5=J$7,$C$5=J$7, $D$5=J$7),IF(VLOOKUP($P153, 'Requirements Updated'!$A$4:$P$621,L$1,FALSE)=0, "",VLOOKUP($P153, 'Requirements Updated'!$A$4:$P$621,L$1,FALSE)), "")</f>
        <v/>
      </c>
      <c r="K153" s="35" t="str">
        <f>IF(OR($A$5=K$7,$B$5=K$7,$C$5=K$7, $D$5=K$7),IF(VLOOKUP($P153, 'Requirements Updated'!$A$4:$P$621,M$1,FALSE)=0, "",VLOOKUP($P153, 'Requirements Updated'!$A$4:$P$621,M$1,FALSE)), "")</f>
        <v/>
      </c>
      <c r="L153" s="17"/>
      <c r="M153" s="16" t="s">
        <v>296</v>
      </c>
      <c r="N153" s="17"/>
      <c r="O153" s="16" t="s">
        <v>650</v>
      </c>
      <c r="P153" s="16" t="str">
        <f t="shared" si="6"/>
        <v>DehumidifierThird party certificationEnumerationPostBuilding/BuildingDetails/Appliances/Dehumidifier/ThirdPartyCertification</v>
      </c>
      <c r="Q153" s="94"/>
      <c r="R153" s="18"/>
    </row>
    <row r="154" spans="1:18" ht="26.25" customHeight="1" x14ac:dyDescent="0.2">
      <c r="A154" s="56" t="s">
        <v>377</v>
      </c>
      <c r="B154" s="56" t="s">
        <v>58</v>
      </c>
      <c r="C154" s="56" t="s">
        <v>504</v>
      </c>
      <c r="D154" s="17" t="str">
        <f>IFERROR(VLOOKUP($M154, Tables!$F$3:$G$9, 2, FALSE), "NEEDS QUALIFIER")</f>
        <v>Pre</v>
      </c>
      <c r="E154" s="56" t="s">
        <v>596</v>
      </c>
      <c r="F154" s="16" t="str">
        <f t="shared" si="5"/>
        <v>Optional</v>
      </c>
      <c r="G154" s="16" t="str">
        <f t="shared" si="7"/>
        <v>Optional</v>
      </c>
      <c r="H154" s="35" t="str">
        <f>IF(OR($A$5=H$7,$B$5=H$7,$C$5=H$7, $D$5=H$7),IF(VLOOKUP($P154, 'Requirements Updated'!$A$4:$P$621,J$1,FALSE)=0, "",VLOOKUP($P154, 'Requirements Updated'!$A$4:$P$621,J$1,FALSE)), "")</f>
        <v/>
      </c>
      <c r="I154" s="35" t="str">
        <f>IF(OR($A$5=I$7,$B$5=I$7,$C$5=I$7, $D$5=I$7),IF(VLOOKUP($P154, 'Requirements Updated'!$A$4:$P$621,K$1,FALSE)=0, "",VLOOKUP($P154, 'Requirements Updated'!$A$4:$P$621,K$1,FALSE)), "")</f>
        <v/>
      </c>
      <c r="J154" s="35" t="str">
        <f>IF(OR($A$5=J$7,$B$5=J$7,$C$5=J$7, $D$5=J$7),IF(VLOOKUP($P154, 'Requirements Updated'!$A$4:$P$621,L$1,FALSE)=0, "",VLOOKUP($P154, 'Requirements Updated'!$A$4:$P$621,L$1,FALSE)), "")</f>
        <v/>
      </c>
      <c r="K154" s="35" t="str">
        <f>IF(OR($A$5=K$7,$B$5=K$7,$C$5=K$7, $D$5=K$7),IF(VLOOKUP($P154, 'Requirements Updated'!$A$4:$P$621,M$1,FALSE)=0, "",VLOOKUP($P154, 'Requirements Updated'!$A$4:$P$621,M$1,FALSE)), "")</f>
        <v/>
      </c>
      <c r="L154" s="17"/>
      <c r="M154" s="16" t="s">
        <v>21</v>
      </c>
      <c r="N154" s="17"/>
      <c r="O154" s="16" t="s">
        <v>59</v>
      </c>
      <c r="P154" s="16" t="str">
        <f t="shared" si="6"/>
        <v>DishwasherThird party certificationEnumerationPreBuilding/BuildingDetails/Appliances/Dishwasher/ThirdPartyCertification</v>
      </c>
      <c r="Q154" s="94"/>
      <c r="R154" s="18"/>
    </row>
    <row r="155" spans="1:18" ht="26.25" customHeight="1" x14ac:dyDescent="0.2">
      <c r="A155" s="56" t="s">
        <v>377</v>
      </c>
      <c r="B155" s="56" t="s">
        <v>45</v>
      </c>
      <c r="C155" s="56" t="s">
        <v>516</v>
      </c>
      <c r="D155" s="17" t="str">
        <f>IFERROR(VLOOKUP($M155, Tables!$F$3:$G$9, 2, FALSE), "NEEDS QUALIFIER")</f>
        <v>Pre</v>
      </c>
      <c r="E155" s="56" t="str">
        <f>A155&amp;" Manufacturer Name"</f>
        <v>Dishwasher Manufacturer Name</v>
      </c>
      <c r="F155" s="16" t="str">
        <f t="shared" si="5"/>
        <v>Optional</v>
      </c>
      <c r="G155" s="16" t="str">
        <f t="shared" si="7"/>
        <v>Optional</v>
      </c>
      <c r="H155" s="35" t="str">
        <f>IF(OR($A$5=H$7,$B$5=H$7,$C$5=H$7, $D$5=H$7),IF(VLOOKUP($P155, 'Requirements Updated'!$A$4:$P$621,J$1,FALSE)=0, "",VLOOKUP($P155, 'Requirements Updated'!$A$4:$P$621,J$1,FALSE)), "")</f>
        <v/>
      </c>
      <c r="I155" s="35" t="str">
        <f>IF(OR($A$5=I$7,$B$5=I$7,$C$5=I$7, $D$5=I$7),IF(VLOOKUP($P155, 'Requirements Updated'!$A$4:$P$621,K$1,FALSE)=0, "",VLOOKUP($P155, 'Requirements Updated'!$A$4:$P$621,K$1,FALSE)), "")</f>
        <v/>
      </c>
      <c r="J155" s="35" t="str">
        <f>IF(OR($A$5=J$7,$B$5=J$7,$C$5=J$7, $D$5=J$7),IF(VLOOKUP($P155, 'Requirements Updated'!$A$4:$P$621,L$1,FALSE)=0, "",VLOOKUP($P155, 'Requirements Updated'!$A$4:$P$621,L$1,FALSE)), "")</f>
        <v/>
      </c>
      <c r="K155" s="35" t="str">
        <f>IF(OR($A$5=K$7,$B$5=K$7,$C$5=K$7, $D$5=K$7),IF(VLOOKUP($P155, 'Requirements Updated'!$A$4:$P$621,M$1,FALSE)=0, "",VLOOKUP($P155, 'Requirements Updated'!$A$4:$P$621,M$1,FALSE)), "")</f>
        <v/>
      </c>
      <c r="L155" s="17"/>
      <c r="M155" s="16" t="s">
        <v>21</v>
      </c>
      <c r="N155" s="17"/>
      <c r="O155" s="16" t="s">
        <v>60</v>
      </c>
      <c r="P155" s="16" t="str">
        <f t="shared" si="6"/>
        <v>DishwasherManufacturerTextPreBuilding/BuildingDetails/Appliances/Dishwasher/Manufacturer</v>
      </c>
      <c r="Q155" s="94"/>
      <c r="R155" s="18"/>
    </row>
    <row r="156" spans="1:18" ht="26.25" customHeight="1" x14ac:dyDescent="0.2">
      <c r="A156" s="56" t="s">
        <v>377</v>
      </c>
      <c r="B156" s="56" t="s">
        <v>47</v>
      </c>
      <c r="C156" s="56" t="s">
        <v>516</v>
      </c>
      <c r="D156" s="17" t="str">
        <f>IFERROR(VLOOKUP($M156, Tables!$F$3:$G$9, 2, FALSE), "NEEDS QUALIFIER")</f>
        <v>Pre</v>
      </c>
      <c r="E156" s="56" t="str">
        <f>A156&amp;" Manufacturer Model Number"</f>
        <v>Dishwasher Manufacturer Model Number</v>
      </c>
      <c r="F156" s="16" t="str">
        <f t="shared" si="5"/>
        <v>Optional</v>
      </c>
      <c r="G156" s="16" t="str">
        <f t="shared" si="7"/>
        <v>Optional</v>
      </c>
      <c r="H156" s="35" t="str">
        <f>IF(OR($A$5=H$7,$B$5=H$7,$C$5=H$7, $D$5=H$7),IF(VLOOKUP($P156, 'Requirements Updated'!$A$4:$P$621,J$1,FALSE)=0, "",VLOOKUP($P156, 'Requirements Updated'!$A$4:$P$621,J$1,FALSE)), "")</f>
        <v/>
      </c>
      <c r="I156" s="35" t="str">
        <f>IF(OR($A$5=I$7,$B$5=I$7,$C$5=I$7, $D$5=I$7),IF(VLOOKUP($P156, 'Requirements Updated'!$A$4:$P$621,K$1,FALSE)=0, "",VLOOKUP($P156, 'Requirements Updated'!$A$4:$P$621,K$1,FALSE)), "")</f>
        <v/>
      </c>
      <c r="J156" s="35" t="str">
        <f>IF(OR($A$5=J$7,$B$5=J$7,$C$5=J$7, $D$5=J$7),IF(VLOOKUP($P156, 'Requirements Updated'!$A$4:$P$621,L$1,FALSE)=0, "",VLOOKUP($P156, 'Requirements Updated'!$A$4:$P$621,L$1,FALSE)), "")</f>
        <v/>
      </c>
      <c r="K156" s="35" t="str">
        <f>IF(OR($A$5=K$7,$B$5=K$7,$C$5=K$7, $D$5=K$7),IF(VLOOKUP($P156, 'Requirements Updated'!$A$4:$P$621,M$1,FALSE)=0, "",VLOOKUP($P156, 'Requirements Updated'!$A$4:$P$621,M$1,FALSE)), "")</f>
        <v/>
      </c>
      <c r="L156" s="17"/>
      <c r="M156" s="16" t="s">
        <v>21</v>
      </c>
      <c r="N156" s="17"/>
      <c r="O156" s="16" t="s">
        <v>61</v>
      </c>
      <c r="P156" s="16" t="str">
        <f t="shared" si="6"/>
        <v>DishwasherModel numberTextPreBuilding/BuildingDetails/Appliances/Dishwasher/ModelNumber</v>
      </c>
      <c r="Q156" s="94"/>
      <c r="R156" s="18"/>
    </row>
    <row r="157" spans="1:18" ht="26.25" customHeight="1" x14ac:dyDescent="0.2">
      <c r="A157" s="56" t="s">
        <v>377</v>
      </c>
      <c r="B157" s="56" t="s">
        <v>51</v>
      </c>
      <c r="C157" s="56" t="s">
        <v>503</v>
      </c>
      <c r="D157" s="17" t="str">
        <f>IFERROR(VLOOKUP($M157, Tables!$F$3:$G$9, 2, FALSE), "NEEDS QUALIFIER")</f>
        <v>Pre</v>
      </c>
      <c r="E157" s="56" t="str">
        <f>A157&amp;" Manufactured Year"</f>
        <v>Dishwasher Manufactured Year</v>
      </c>
      <c r="F157" s="16" t="str">
        <f t="shared" si="5"/>
        <v>Optional</v>
      </c>
      <c r="G157" s="16" t="str">
        <f t="shared" si="7"/>
        <v>Optional</v>
      </c>
      <c r="H157" s="35" t="str">
        <f>IF(OR($A$5=H$7,$B$5=H$7,$C$5=H$7, $D$5=H$7),IF(VLOOKUP($P157, 'Requirements Updated'!$A$4:$P$621,J$1,FALSE)=0, "",VLOOKUP($P157, 'Requirements Updated'!$A$4:$P$621,J$1,FALSE)), "")</f>
        <v/>
      </c>
      <c r="I157" s="35" t="str">
        <f>IF(OR($A$5=I$7,$B$5=I$7,$C$5=I$7, $D$5=I$7),IF(VLOOKUP($P157, 'Requirements Updated'!$A$4:$P$621,K$1,FALSE)=0, "",VLOOKUP($P157, 'Requirements Updated'!$A$4:$P$621,K$1,FALSE)), "")</f>
        <v/>
      </c>
      <c r="J157" s="35" t="str">
        <f>IF(OR($A$5=J$7,$B$5=J$7,$C$5=J$7, $D$5=J$7),IF(VLOOKUP($P157, 'Requirements Updated'!$A$4:$P$621,L$1,FALSE)=0, "",VLOOKUP($P157, 'Requirements Updated'!$A$4:$P$621,L$1,FALSE)), "")</f>
        <v/>
      </c>
      <c r="K157" s="35" t="str">
        <f>IF(OR($A$5=K$7,$B$5=K$7,$C$5=K$7, $D$5=K$7),IF(VLOOKUP($P157, 'Requirements Updated'!$A$4:$P$621,M$1,FALSE)=0, "",VLOOKUP($P157, 'Requirements Updated'!$A$4:$P$621,M$1,FALSE)), "")</f>
        <v/>
      </c>
      <c r="L157" s="17"/>
      <c r="M157" s="16" t="s">
        <v>21</v>
      </c>
      <c r="N157" s="17"/>
      <c r="O157" s="16" t="s">
        <v>62</v>
      </c>
      <c r="P157" s="16" t="str">
        <f t="shared" si="6"/>
        <v>DishwasherModel yearNumberPreBuilding/BuildingDetails/Appliances/Dishwasher/ModelYear</v>
      </c>
      <c r="Q157" s="94"/>
      <c r="R157" s="18"/>
    </row>
    <row r="158" spans="1:18" ht="26.25" customHeight="1" x14ac:dyDescent="0.2">
      <c r="A158" s="56" t="s">
        <v>377</v>
      </c>
      <c r="B158" s="56" t="s">
        <v>58</v>
      </c>
      <c r="C158" s="56" t="s">
        <v>504</v>
      </c>
      <c r="D158" s="17" t="str">
        <f>IFERROR(VLOOKUP($M158, Tables!$F$3:$G$9, 2, FALSE), "NEEDS QUALIFIER")</f>
        <v>Proposed</v>
      </c>
      <c r="E158" s="56" t="s">
        <v>596</v>
      </c>
      <c r="F158" s="16" t="str">
        <f t="shared" si="5"/>
        <v>Optional</v>
      </c>
      <c r="G158" s="16" t="str">
        <f t="shared" si="7"/>
        <v>Optional</v>
      </c>
      <c r="H158" s="35" t="str">
        <f>IF(OR($A$5=H$7,$B$5=H$7,$C$5=H$7, $D$5=H$7),IF(VLOOKUP($P158, 'Requirements Updated'!$A$4:$P$621,J$1,FALSE)=0, "",VLOOKUP($P158, 'Requirements Updated'!$A$4:$P$621,J$1,FALSE)), "")</f>
        <v/>
      </c>
      <c r="I158" s="35" t="str">
        <f>IF(OR($A$5=I$7,$B$5=I$7,$C$5=I$7, $D$5=I$7),IF(VLOOKUP($P158, 'Requirements Updated'!$A$4:$P$621,K$1,FALSE)=0, "",VLOOKUP($P158, 'Requirements Updated'!$A$4:$P$621,K$1,FALSE)), "")</f>
        <v/>
      </c>
      <c r="J158" s="35" t="str">
        <f>IF(OR($A$5=J$7,$B$5=J$7,$C$5=J$7, $D$5=J$7),IF(VLOOKUP($P158, 'Requirements Updated'!$A$4:$P$621,L$1,FALSE)=0, "",VLOOKUP($P158, 'Requirements Updated'!$A$4:$P$621,L$1,FALSE)), "")</f>
        <v/>
      </c>
      <c r="K158" s="35" t="str">
        <f>IF(OR($A$5=K$7,$B$5=K$7,$C$5=K$7, $D$5=K$7),IF(VLOOKUP($P158, 'Requirements Updated'!$A$4:$P$621,M$1,FALSE)=0, "",VLOOKUP($P158, 'Requirements Updated'!$A$4:$P$621,M$1,FALSE)), "")</f>
        <v/>
      </c>
      <c r="L158" s="17"/>
      <c r="M158" s="16" t="s">
        <v>28</v>
      </c>
      <c r="N158" s="17"/>
      <c r="O158" s="16" t="s">
        <v>59</v>
      </c>
      <c r="P158" s="16" t="str">
        <f t="shared" si="6"/>
        <v>DishwasherThird party certificationEnumerationProposedBuilding/BuildingDetails/Appliances/Dishwasher/ThirdPartyCertification</v>
      </c>
      <c r="Q158" s="94" t="s">
        <v>1207</v>
      </c>
      <c r="R158" s="18"/>
    </row>
    <row r="159" spans="1:18" ht="26.25" customHeight="1" x14ac:dyDescent="0.2">
      <c r="A159" s="56" t="s">
        <v>377</v>
      </c>
      <c r="B159" s="56" t="s">
        <v>45</v>
      </c>
      <c r="C159" s="56" t="s">
        <v>516</v>
      </c>
      <c r="D159" s="17" t="str">
        <f>IFERROR(VLOOKUP($M159, Tables!$F$3:$G$9, 2, FALSE), "NEEDS QUALIFIER")</f>
        <v>Proposed</v>
      </c>
      <c r="E159" s="56" t="str">
        <f>A159&amp;" Manufacturer Name"</f>
        <v>Dishwasher Manufacturer Name</v>
      </c>
      <c r="F159" s="16" t="str">
        <f t="shared" si="5"/>
        <v>Optional</v>
      </c>
      <c r="G159" s="16" t="str">
        <f t="shared" si="7"/>
        <v>Optional</v>
      </c>
      <c r="H159" s="35" t="str">
        <f>IF(OR($A$5=H$7,$B$5=H$7,$C$5=H$7, $D$5=H$7),IF(VLOOKUP($P159, 'Requirements Updated'!$A$4:$P$621,J$1,FALSE)=0, "",VLOOKUP($P159, 'Requirements Updated'!$A$4:$P$621,J$1,FALSE)), "")</f>
        <v/>
      </c>
      <c r="I159" s="35" t="str">
        <f>IF(OR($A$5=I$7,$B$5=I$7,$C$5=I$7, $D$5=I$7),IF(VLOOKUP($P159, 'Requirements Updated'!$A$4:$P$621,K$1,FALSE)=0, "",VLOOKUP($P159, 'Requirements Updated'!$A$4:$P$621,K$1,FALSE)), "")</f>
        <v/>
      </c>
      <c r="J159" s="35" t="str">
        <f>IF(OR($A$5=J$7,$B$5=J$7,$C$5=J$7, $D$5=J$7),IF(VLOOKUP($P159, 'Requirements Updated'!$A$4:$P$621,L$1,FALSE)=0, "",VLOOKUP($P159, 'Requirements Updated'!$A$4:$P$621,L$1,FALSE)), "")</f>
        <v/>
      </c>
      <c r="K159" s="35" t="str">
        <f>IF(OR($A$5=K$7,$B$5=K$7,$C$5=K$7, $D$5=K$7),IF(VLOOKUP($P159, 'Requirements Updated'!$A$4:$P$621,M$1,FALSE)=0, "",VLOOKUP($P159, 'Requirements Updated'!$A$4:$P$621,M$1,FALSE)), "")</f>
        <v/>
      </c>
      <c r="L159" s="17"/>
      <c r="M159" s="16" t="s">
        <v>28</v>
      </c>
      <c r="N159" s="17"/>
      <c r="O159" s="16" t="s">
        <v>60</v>
      </c>
      <c r="P159" s="16" t="str">
        <f t="shared" si="6"/>
        <v>DishwasherManufacturerTextProposedBuilding/BuildingDetails/Appliances/Dishwasher/Manufacturer</v>
      </c>
      <c r="Q159" s="94" t="s">
        <v>1207</v>
      </c>
      <c r="R159" s="18"/>
    </row>
    <row r="160" spans="1:18" ht="26.25" customHeight="1" x14ac:dyDescent="0.2">
      <c r="A160" s="56" t="s">
        <v>377</v>
      </c>
      <c r="B160" s="56" t="s">
        <v>47</v>
      </c>
      <c r="C160" s="56" t="s">
        <v>516</v>
      </c>
      <c r="D160" s="17" t="str">
        <f>IFERROR(VLOOKUP($M160, Tables!$F$3:$G$9, 2, FALSE), "NEEDS QUALIFIER")</f>
        <v>Proposed</v>
      </c>
      <c r="E160" s="56" t="str">
        <f>A160&amp;" Manufacturer Model Number"</f>
        <v>Dishwasher Manufacturer Model Number</v>
      </c>
      <c r="F160" s="16" t="str">
        <f t="shared" si="5"/>
        <v>Optional</v>
      </c>
      <c r="G160" s="16" t="str">
        <f t="shared" si="7"/>
        <v>Optional</v>
      </c>
      <c r="H160" s="35" t="str">
        <f>IF(OR($A$5=H$7,$B$5=H$7,$C$5=H$7, $D$5=H$7),IF(VLOOKUP($P160, 'Requirements Updated'!$A$4:$P$621,J$1,FALSE)=0, "",VLOOKUP($P160, 'Requirements Updated'!$A$4:$P$621,J$1,FALSE)), "")</f>
        <v/>
      </c>
      <c r="I160" s="35" t="str">
        <f>IF(OR($A$5=I$7,$B$5=I$7,$C$5=I$7, $D$5=I$7),IF(VLOOKUP($P160, 'Requirements Updated'!$A$4:$P$621,K$1,FALSE)=0, "",VLOOKUP($P160, 'Requirements Updated'!$A$4:$P$621,K$1,FALSE)), "")</f>
        <v/>
      </c>
      <c r="J160" s="35" t="str">
        <f>IF(OR($A$5=J$7,$B$5=J$7,$C$5=J$7, $D$5=J$7),IF(VLOOKUP($P160, 'Requirements Updated'!$A$4:$P$621,L$1,FALSE)=0, "",VLOOKUP($P160, 'Requirements Updated'!$A$4:$P$621,L$1,FALSE)), "")</f>
        <v/>
      </c>
      <c r="K160" s="35" t="str">
        <f>IF(OR($A$5=K$7,$B$5=K$7,$C$5=K$7, $D$5=K$7),IF(VLOOKUP($P160, 'Requirements Updated'!$A$4:$P$621,M$1,FALSE)=0, "",VLOOKUP($P160, 'Requirements Updated'!$A$4:$P$621,M$1,FALSE)), "")</f>
        <v/>
      </c>
      <c r="L160" s="17"/>
      <c r="M160" s="16" t="s">
        <v>28</v>
      </c>
      <c r="N160" s="17"/>
      <c r="O160" s="16" t="s">
        <v>61</v>
      </c>
      <c r="P160" s="16" t="str">
        <f t="shared" si="6"/>
        <v>DishwasherModel numberTextProposedBuilding/BuildingDetails/Appliances/Dishwasher/ModelNumber</v>
      </c>
      <c r="Q160" s="94" t="s">
        <v>1207</v>
      </c>
      <c r="R160" s="18"/>
    </row>
    <row r="161" spans="1:18" ht="26.25" customHeight="1" x14ac:dyDescent="0.2">
      <c r="A161" s="56" t="s">
        <v>377</v>
      </c>
      <c r="B161" s="56" t="s">
        <v>51</v>
      </c>
      <c r="C161" s="56" t="s">
        <v>503</v>
      </c>
      <c r="D161" s="17" t="str">
        <f>IFERROR(VLOOKUP($M161, Tables!$F$3:$G$9, 2, FALSE), "NEEDS QUALIFIER")</f>
        <v>Proposed</v>
      </c>
      <c r="E161" s="56" t="str">
        <f>A161&amp;" Manufactured Year"</f>
        <v>Dishwasher Manufactured Year</v>
      </c>
      <c r="F161" s="16" t="str">
        <f t="shared" si="5"/>
        <v>Optional</v>
      </c>
      <c r="G161" s="16" t="str">
        <f t="shared" si="7"/>
        <v>Optional</v>
      </c>
      <c r="H161" s="35" t="str">
        <f>IF(OR($A$5=H$7,$B$5=H$7,$C$5=H$7, $D$5=H$7),IF(VLOOKUP($P161, 'Requirements Updated'!$A$4:$P$621,J$1,FALSE)=0, "",VLOOKUP($P161, 'Requirements Updated'!$A$4:$P$621,J$1,FALSE)), "")</f>
        <v/>
      </c>
      <c r="I161" s="35" t="str">
        <f>IF(OR($A$5=I$7,$B$5=I$7,$C$5=I$7, $D$5=I$7),IF(VLOOKUP($P161, 'Requirements Updated'!$A$4:$P$621,K$1,FALSE)=0, "",VLOOKUP($P161, 'Requirements Updated'!$A$4:$P$621,K$1,FALSE)), "")</f>
        <v/>
      </c>
      <c r="J161" s="35" t="str">
        <f>IF(OR($A$5=J$7,$B$5=J$7,$C$5=J$7, $D$5=J$7),IF(VLOOKUP($P161, 'Requirements Updated'!$A$4:$P$621,L$1,FALSE)=0, "",VLOOKUP($P161, 'Requirements Updated'!$A$4:$P$621,L$1,FALSE)), "")</f>
        <v/>
      </c>
      <c r="K161" s="35" t="str">
        <f>IF(OR($A$5=K$7,$B$5=K$7,$C$5=K$7, $D$5=K$7),IF(VLOOKUP($P161, 'Requirements Updated'!$A$4:$P$621,M$1,FALSE)=0, "",VLOOKUP($P161, 'Requirements Updated'!$A$4:$P$621,M$1,FALSE)), "")</f>
        <v/>
      </c>
      <c r="L161" s="17"/>
      <c r="M161" s="16" t="s">
        <v>28</v>
      </c>
      <c r="N161" s="17"/>
      <c r="O161" s="16" t="s">
        <v>62</v>
      </c>
      <c r="P161" s="16" t="str">
        <f t="shared" si="6"/>
        <v>DishwasherModel yearNumberProposedBuilding/BuildingDetails/Appliances/Dishwasher/ModelYear</v>
      </c>
      <c r="Q161" s="94" t="s">
        <v>1207</v>
      </c>
      <c r="R161" s="18"/>
    </row>
    <row r="162" spans="1:18" ht="26.25" customHeight="1" x14ac:dyDescent="0.2">
      <c r="A162" s="56" t="s">
        <v>377</v>
      </c>
      <c r="B162" s="56" t="s">
        <v>58</v>
      </c>
      <c r="C162" s="56" t="s">
        <v>504</v>
      </c>
      <c r="D162" s="17" t="str">
        <f>IFERROR(VLOOKUP($M162, Tables!$F$3:$G$9, 2, FALSE), "NEEDS QUALIFIER")</f>
        <v>Post</v>
      </c>
      <c r="E162" s="56" t="s">
        <v>596</v>
      </c>
      <c r="F162" s="16" t="str">
        <f t="shared" si="5"/>
        <v>Optional</v>
      </c>
      <c r="G162" s="16" t="str">
        <f t="shared" si="7"/>
        <v>Optional</v>
      </c>
      <c r="H162" s="35" t="str">
        <f>IF(OR($A$5=H$7,$B$5=H$7,$C$5=H$7, $D$5=H$7),IF(VLOOKUP($P162, 'Requirements Updated'!$A$4:$P$621,J$1,FALSE)=0, "",VLOOKUP($P162, 'Requirements Updated'!$A$4:$P$621,J$1,FALSE)), "")</f>
        <v/>
      </c>
      <c r="I162" s="35" t="str">
        <f>IF(OR($A$5=I$7,$B$5=I$7,$C$5=I$7, $D$5=I$7),IF(VLOOKUP($P162, 'Requirements Updated'!$A$4:$P$621,K$1,FALSE)=0, "",VLOOKUP($P162, 'Requirements Updated'!$A$4:$P$621,K$1,FALSE)), "")</f>
        <v/>
      </c>
      <c r="J162" s="35" t="str">
        <f>IF(OR($A$5=J$7,$B$5=J$7,$C$5=J$7, $D$5=J$7),IF(VLOOKUP($P162, 'Requirements Updated'!$A$4:$P$621,L$1,FALSE)=0, "",VLOOKUP($P162, 'Requirements Updated'!$A$4:$P$621,L$1,FALSE)), "")</f>
        <v/>
      </c>
      <c r="K162" s="35" t="str">
        <f>IF(OR($A$5=K$7,$B$5=K$7,$C$5=K$7, $D$5=K$7),IF(VLOOKUP($P162, 'Requirements Updated'!$A$4:$P$621,M$1,FALSE)=0, "",VLOOKUP($P162, 'Requirements Updated'!$A$4:$P$621,M$1,FALSE)), "")</f>
        <v/>
      </c>
      <c r="L162" s="17"/>
      <c r="M162" s="16" t="s">
        <v>296</v>
      </c>
      <c r="N162" s="17"/>
      <c r="O162" s="16" t="s">
        <v>59</v>
      </c>
      <c r="P162" s="16" t="str">
        <f t="shared" si="6"/>
        <v>DishwasherThird party certificationEnumerationPostBuilding/BuildingDetails/Appliances/Dishwasher/ThirdPartyCertification</v>
      </c>
      <c r="Q162" s="94"/>
      <c r="R162" s="18"/>
    </row>
    <row r="163" spans="1:18" ht="26.25" customHeight="1" x14ac:dyDescent="0.2">
      <c r="A163" s="56" t="s">
        <v>377</v>
      </c>
      <c r="B163" s="56" t="s">
        <v>45</v>
      </c>
      <c r="C163" s="56" t="s">
        <v>516</v>
      </c>
      <c r="D163" s="17" t="str">
        <f>IFERROR(VLOOKUP($M163, Tables!$F$3:$G$9, 2, FALSE), "NEEDS QUALIFIER")</f>
        <v>Post</v>
      </c>
      <c r="E163" s="56" t="str">
        <f>A163&amp;" Manufacturer Name"</f>
        <v>Dishwasher Manufacturer Name</v>
      </c>
      <c r="F163" s="16" t="str">
        <f t="shared" si="5"/>
        <v>Optional</v>
      </c>
      <c r="G163" s="16" t="str">
        <f t="shared" si="7"/>
        <v>Optional</v>
      </c>
      <c r="H163" s="35" t="str">
        <f>IF(OR($A$5=H$7,$B$5=H$7,$C$5=H$7, $D$5=H$7),IF(VLOOKUP($P163, 'Requirements Updated'!$A$4:$P$621,J$1,FALSE)=0, "",VLOOKUP($P163, 'Requirements Updated'!$A$4:$P$621,J$1,FALSE)), "")</f>
        <v/>
      </c>
      <c r="I163" s="35" t="str">
        <f>IF(OR($A$5=I$7,$B$5=I$7,$C$5=I$7, $D$5=I$7),IF(VLOOKUP($P163, 'Requirements Updated'!$A$4:$P$621,K$1,FALSE)=0, "",VLOOKUP($P163, 'Requirements Updated'!$A$4:$P$621,K$1,FALSE)), "")</f>
        <v/>
      </c>
      <c r="J163" s="35" t="str">
        <f>IF(OR($A$5=J$7,$B$5=J$7,$C$5=J$7, $D$5=J$7),IF(VLOOKUP($P163, 'Requirements Updated'!$A$4:$P$621,L$1,FALSE)=0, "",VLOOKUP($P163, 'Requirements Updated'!$A$4:$P$621,L$1,FALSE)), "")</f>
        <v/>
      </c>
      <c r="K163" s="35" t="str">
        <f>IF(OR($A$5=K$7,$B$5=K$7,$C$5=K$7, $D$5=K$7),IF(VLOOKUP($P163, 'Requirements Updated'!$A$4:$P$621,M$1,FALSE)=0, "",VLOOKUP($P163, 'Requirements Updated'!$A$4:$P$621,M$1,FALSE)), "")</f>
        <v/>
      </c>
      <c r="L163" s="17"/>
      <c r="M163" s="16" t="s">
        <v>296</v>
      </c>
      <c r="N163" s="17"/>
      <c r="O163" s="16" t="s">
        <v>60</v>
      </c>
      <c r="P163" s="16" t="str">
        <f t="shared" si="6"/>
        <v>DishwasherManufacturerTextPostBuilding/BuildingDetails/Appliances/Dishwasher/Manufacturer</v>
      </c>
      <c r="Q163" s="94"/>
      <c r="R163" s="18"/>
    </row>
    <row r="164" spans="1:18" ht="26.25" customHeight="1" x14ac:dyDescent="0.2">
      <c r="A164" s="56" t="s">
        <v>377</v>
      </c>
      <c r="B164" s="56" t="s">
        <v>47</v>
      </c>
      <c r="C164" s="56" t="s">
        <v>516</v>
      </c>
      <c r="D164" s="17" t="str">
        <f>IFERROR(VLOOKUP($M164, Tables!$F$3:$G$9, 2, FALSE), "NEEDS QUALIFIER")</f>
        <v>Post</v>
      </c>
      <c r="E164" s="56" t="str">
        <f>A164&amp;" Manufacturer Model Number"</f>
        <v>Dishwasher Manufacturer Model Number</v>
      </c>
      <c r="F164" s="16" t="str">
        <f t="shared" si="5"/>
        <v>Optional</v>
      </c>
      <c r="G164" s="16" t="str">
        <f t="shared" si="7"/>
        <v>Optional</v>
      </c>
      <c r="H164" s="35" t="str">
        <f>IF(OR($A$5=H$7,$B$5=H$7,$C$5=H$7, $D$5=H$7),IF(VLOOKUP($P164, 'Requirements Updated'!$A$4:$P$621,J$1,FALSE)=0, "",VLOOKUP($P164, 'Requirements Updated'!$A$4:$P$621,J$1,FALSE)), "")</f>
        <v/>
      </c>
      <c r="I164" s="35" t="str">
        <f>IF(OR($A$5=I$7,$B$5=I$7,$C$5=I$7, $D$5=I$7),IF(VLOOKUP($P164, 'Requirements Updated'!$A$4:$P$621,K$1,FALSE)=0, "",VLOOKUP($P164, 'Requirements Updated'!$A$4:$P$621,K$1,FALSE)), "")</f>
        <v/>
      </c>
      <c r="J164" s="35" t="str">
        <f>IF(OR($A$5=J$7,$B$5=J$7,$C$5=J$7, $D$5=J$7),IF(VLOOKUP($P164, 'Requirements Updated'!$A$4:$P$621,L$1,FALSE)=0, "",VLOOKUP($P164, 'Requirements Updated'!$A$4:$P$621,L$1,FALSE)), "")</f>
        <v/>
      </c>
      <c r="K164" s="35" t="str">
        <f>IF(OR($A$5=K$7,$B$5=K$7,$C$5=K$7, $D$5=K$7),IF(VLOOKUP($P164, 'Requirements Updated'!$A$4:$P$621,M$1,FALSE)=0, "",VLOOKUP($P164, 'Requirements Updated'!$A$4:$P$621,M$1,FALSE)), "")</f>
        <v/>
      </c>
      <c r="L164" s="17"/>
      <c r="M164" s="16" t="s">
        <v>296</v>
      </c>
      <c r="N164" s="17"/>
      <c r="O164" s="16" t="s">
        <v>61</v>
      </c>
      <c r="P164" s="16" t="str">
        <f t="shared" si="6"/>
        <v>DishwasherModel numberTextPostBuilding/BuildingDetails/Appliances/Dishwasher/ModelNumber</v>
      </c>
      <c r="Q164" s="94"/>
      <c r="R164" s="18"/>
    </row>
    <row r="165" spans="1:18" ht="26.25" customHeight="1" x14ac:dyDescent="0.2">
      <c r="A165" s="56" t="s">
        <v>377</v>
      </c>
      <c r="B165" s="56" t="s">
        <v>51</v>
      </c>
      <c r="C165" s="56" t="s">
        <v>503</v>
      </c>
      <c r="D165" s="17" t="str">
        <f>IFERROR(VLOOKUP($M165, Tables!$F$3:$G$9, 2, FALSE), "NEEDS QUALIFIER")</f>
        <v>Post</v>
      </c>
      <c r="E165" s="56" t="str">
        <f>A165&amp;" Manufactured Year"</f>
        <v>Dishwasher Manufactured Year</v>
      </c>
      <c r="F165" s="16" t="str">
        <f t="shared" si="5"/>
        <v>Optional</v>
      </c>
      <c r="G165" s="16" t="str">
        <f t="shared" si="7"/>
        <v>Optional</v>
      </c>
      <c r="H165" s="35" t="str">
        <f>IF(OR($A$5=H$7,$B$5=H$7,$C$5=H$7, $D$5=H$7),IF(VLOOKUP($P165, 'Requirements Updated'!$A$4:$P$621,J$1,FALSE)=0, "",VLOOKUP($P165, 'Requirements Updated'!$A$4:$P$621,J$1,FALSE)), "")</f>
        <v/>
      </c>
      <c r="I165" s="35" t="str">
        <f>IF(OR($A$5=I$7,$B$5=I$7,$C$5=I$7, $D$5=I$7),IF(VLOOKUP($P165, 'Requirements Updated'!$A$4:$P$621,K$1,FALSE)=0, "",VLOOKUP($P165, 'Requirements Updated'!$A$4:$P$621,K$1,FALSE)), "")</f>
        <v/>
      </c>
      <c r="J165" s="35" t="str">
        <f>IF(OR($A$5=J$7,$B$5=J$7,$C$5=J$7, $D$5=J$7),IF(VLOOKUP($P165, 'Requirements Updated'!$A$4:$P$621,L$1,FALSE)=0, "",VLOOKUP($P165, 'Requirements Updated'!$A$4:$P$621,L$1,FALSE)), "")</f>
        <v/>
      </c>
      <c r="K165" s="35" t="str">
        <f>IF(OR($A$5=K$7,$B$5=K$7,$C$5=K$7, $D$5=K$7),IF(VLOOKUP($P165, 'Requirements Updated'!$A$4:$P$621,M$1,FALSE)=0, "",VLOOKUP($P165, 'Requirements Updated'!$A$4:$P$621,M$1,FALSE)), "")</f>
        <v/>
      </c>
      <c r="L165" s="17"/>
      <c r="M165" s="16" t="s">
        <v>296</v>
      </c>
      <c r="N165" s="17"/>
      <c r="O165" s="16" t="s">
        <v>62</v>
      </c>
      <c r="P165" s="16" t="str">
        <f t="shared" si="6"/>
        <v>DishwasherModel yearNumberPostBuilding/BuildingDetails/Appliances/Dishwasher/ModelYear</v>
      </c>
      <c r="Q165" s="94"/>
      <c r="R165" s="18"/>
    </row>
    <row r="166" spans="1:18" ht="26.25" customHeight="1" x14ac:dyDescent="0.2">
      <c r="A166" s="56" t="s">
        <v>377</v>
      </c>
      <c r="B166" s="56" t="s">
        <v>297</v>
      </c>
      <c r="C166" s="56" t="s">
        <v>117</v>
      </c>
      <c r="D166" s="17" t="str">
        <f>IFERROR(VLOOKUP($M166, Tables!$F$3:$G$9, 2, FALSE), "NEEDS QUALIFIER")</f>
        <v>Post</v>
      </c>
      <c r="E166" s="56" t="s">
        <v>760</v>
      </c>
      <c r="F166" s="16" t="str">
        <f t="shared" ref="F166:F245" si="8">IF(OR($H166="X", $I166="X", $J166="X", $K166="X"), "Required", "Optional")</f>
        <v>Optional</v>
      </c>
      <c r="G166" s="16" t="str">
        <f t="shared" si="7"/>
        <v>Optional</v>
      </c>
      <c r="H166" s="35" t="str">
        <f>IF(OR($A$5=H$7,$B$5=H$7,$C$5=H$7, $D$5=H$7),IF(VLOOKUP($P166, 'Requirements Updated'!$A$4:$P$621,J$1,FALSE)=0, "",VLOOKUP($P166, 'Requirements Updated'!$A$4:$P$621,J$1,FALSE)), "")</f>
        <v/>
      </c>
      <c r="I166" s="35" t="str">
        <f>IF(OR($A$5=I$7,$B$5=I$7,$C$5=I$7, $D$5=I$7),IF(VLOOKUP($P166, 'Requirements Updated'!$A$4:$P$621,K$1,FALSE)=0, "",VLOOKUP($P166, 'Requirements Updated'!$A$4:$P$621,K$1,FALSE)), "")</f>
        <v/>
      </c>
      <c r="J166" s="35" t="str">
        <f>IF(OR($A$5=J$7,$B$5=J$7,$C$5=J$7, $D$5=J$7),IF(VLOOKUP($P166, 'Requirements Updated'!$A$4:$P$621,L$1,FALSE)=0, "",VLOOKUP($P166, 'Requirements Updated'!$A$4:$P$621,L$1,FALSE)), "")</f>
        <v/>
      </c>
      <c r="K166" s="35" t="str">
        <f>IF(OR($A$5=K$7,$B$5=K$7,$C$5=K$7, $D$5=K$7),IF(VLOOKUP($P166, 'Requirements Updated'!$A$4:$P$621,M$1,FALSE)=0, "",VLOOKUP($P166, 'Requirements Updated'!$A$4:$P$621,M$1,FALSE)), "")</f>
        <v/>
      </c>
      <c r="L166" s="17"/>
      <c r="M166" s="16" t="s">
        <v>296</v>
      </c>
      <c r="N166" s="17"/>
      <c r="O166" s="16" t="s">
        <v>298</v>
      </c>
      <c r="P166" s="16" t="str">
        <f t="shared" si="6"/>
        <v>DishwasherReplaced systemSystem IDPostProject/ProjectDetails/Measures/Measure/ReplacedComponents/ReplacedComponent</v>
      </c>
      <c r="Q166" s="94"/>
      <c r="R166" s="18"/>
    </row>
    <row r="167" spans="1:18" ht="26.25" customHeight="1" x14ac:dyDescent="0.2">
      <c r="A167" s="56" t="s">
        <v>656</v>
      </c>
      <c r="B167" s="56" t="s">
        <v>58</v>
      </c>
      <c r="C167" s="56" t="s">
        <v>504</v>
      </c>
      <c r="D167" s="17" t="str">
        <f>IFERROR(VLOOKUP($M167, Tables!$F$3:$G$9, 2, FALSE), "NEEDS QUALIFIER")</f>
        <v>Pre</v>
      </c>
      <c r="E167" s="56" t="s">
        <v>596</v>
      </c>
      <c r="F167" s="16" t="str">
        <f t="shared" si="8"/>
        <v>Optional</v>
      </c>
      <c r="G167" s="16" t="str">
        <f t="shared" si="7"/>
        <v>Optional</v>
      </c>
      <c r="H167" s="35" t="str">
        <f>IF(OR($A$5=H$7,$B$5=H$7,$C$5=H$7, $D$5=H$7),IF(VLOOKUP($P167, 'Requirements Updated'!$A$4:$P$621,J$1,FALSE)=0, "",VLOOKUP($P167, 'Requirements Updated'!$A$4:$P$621,J$1,FALSE)), "")</f>
        <v/>
      </c>
      <c r="I167" s="35" t="str">
        <f>IF(OR($A$5=I$7,$B$5=I$7,$C$5=I$7, $D$5=I$7),IF(VLOOKUP($P167, 'Requirements Updated'!$A$4:$P$621,K$1,FALSE)=0, "",VLOOKUP($P167, 'Requirements Updated'!$A$4:$P$621,K$1,FALSE)), "")</f>
        <v/>
      </c>
      <c r="J167" s="35" t="str">
        <f>IF(OR($A$5=J$7,$B$5=J$7,$C$5=J$7, $D$5=J$7),IF(VLOOKUP($P167, 'Requirements Updated'!$A$4:$P$621,L$1,FALSE)=0, "",VLOOKUP($P167, 'Requirements Updated'!$A$4:$P$621,L$1,FALSE)), "")</f>
        <v/>
      </c>
      <c r="K167" s="35" t="str">
        <f>IF(OR($A$5=K$7,$B$5=K$7,$C$5=K$7, $D$5=K$7),IF(VLOOKUP($P167, 'Requirements Updated'!$A$4:$P$621,M$1,FALSE)=0, "",VLOOKUP($P167, 'Requirements Updated'!$A$4:$P$621,M$1,FALSE)), "")</f>
        <v/>
      </c>
      <c r="L167" s="17"/>
      <c r="M167" s="16" t="s">
        <v>21</v>
      </c>
      <c r="N167" s="17"/>
      <c r="O167" s="16" t="s">
        <v>63</v>
      </c>
      <c r="P167" s="16" t="str">
        <f t="shared" si="6"/>
        <v>DoorThird party certificationEnumerationPreBuilding/BuildingDetails/Enclosure/Doors/Door/ThirdPartyCertification</v>
      </c>
      <c r="Q167" s="94"/>
      <c r="R167" s="18"/>
    </row>
    <row r="168" spans="1:18" ht="26.25" customHeight="1" x14ac:dyDescent="0.2">
      <c r="A168" s="56" t="s">
        <v>656</v>
      </c>
      <c r="B168" s="56" t="s">
        <v>64</v>
      </c>
      <c r="C168" s="56" t="s">
        <v>503</v>
      </c>
      <c r="D168" s="17" t="str">
        <f>IFERROR(VLOOKUP($M168, Tables!$F$3:$G$9, 2, FALSE), "NEEDS QUALIFIER")</f>
        <v>Pre</v>
      </c>
      <c r="E168" s="56" t="s">
        <v>1133</v>
      </c>
      <c r="F168" s="16" t="str">
        <f t="shared" si="8"/>
        <v>Optional</v>
      </c>
      <c r="G168" s="16" t="str">
        <f t="shared" si="7"/>
        <v>Optional</v>
      </c>
      <c r="H168" s="35" t="str">
        <f>IF(OR($A$5=H$7,$B$5=H$7,$C$5=H$7, $D$5=H$7),IF(VLOOKUP($P168, 'Requirements Updated'!$A$4:$P$621,J$1,FALSE)=0, "",VLOOKUP($P168, 'Requirements Updated'!$A$4:$P$621,J$1,FALSE)), "")</f>
        <v/>
      </c>
      <c r="I168" s="35" t="str">
        <f>IF(OR($A$5=I$7,$B$5=I$7,$C$5=I$7, $D$5=I$7),IF(VLOOKUP($P168, 'Requirements Updated'!$A$4:$P$621,K$1,FALSE)=0, "",VLOOKUP($P168, 'Requirements Updated'!$A$4:$P$621,K$1,FALSE)), "")</f>
        <v/>
      </c>
      <c r="J168" s="35" t="str">
        <f>IF(OR($A$5=J$7,$B$5=J$7,$C$5=J$7, $D$5=J$7),IF(VLOOKUP($P168, 'Requirements Updated'!$A$4:$P$621,L$1,FALSE)=0, "",VLOOKUP($P168, 'Requirements Updated'!$A$4:$P$621,L$1,FALSE)), "")</f>
        <v/>
      </c>
      <c r="K168" s="35" t="str">
        <f>IF(OR($A$5=K$7,$B$5=K$7,$C$5=K$7, $D$5=K$7),IF(VLOOKUP($P168, 'Requirements Updated'!$A$4:$P$621,M$1,FALSE)=0, "",VLOOKUP($P168, 'Requirements Updated'!$A$4:$P$621,M$1,FALSE)), "")</f>
        <v/>
      </c>
      <c r="L168" s="17"/>
      <c r="M168" s="16" t="s">
        <v>21</v>
      </c>
      <c r="N168" s="17"/>
      <c r="O168" s="16" t="s">
        <v>65</v>
      </c>
      <c r="P168" s="16" t="str">
        <f t="shared" si="6"/>
        <v>DoorR-valueNumberPreBuilding/BuildingDetails/Enclosure/Doors/Door/Rvalue</v>
      </c>
      <c r="Q168" s="94"/>
      <c r="R168" s="18"/>
    </row>
    <row r="169" spans="1:18" ht="26.25" customHeight="1" x14ac:dyDescent="0.2">
      <c r="A169" s="56" t="s">
        <v>656</v>
      </c>
      <c r="B169" s="56" t="s">
        <v>66</v>
      </c>
      <c r="C169" s="56" t="s">
        <v>520</v>
      </c>
      <c r="D169" s="17" t="str">
        <f>IFERROR(VLOOKUP($M169, Tables!$F$3:$G$9, 2, FALSE), "NEEDS QUALIFIER")</f>
        <v>Pre</v>
      </c>
      <c r="E169" s="56" t="s">
        <v>1134</v>
      </c>
      <c r="F169" s="16" t="str">
        <f t="shared" si="8"/>
        <v>Optional</v>
      </c>
      <c r="G169" s="16" t="str">
        <f t="shared" si="7"/>
        <v>Optional</v>
      </c>
      <c r="H169" s="35" t="str">
        <f>IF(OR($A$5=H$7,$B$5=H$7,$C$5=H$7, $D$5=H$7),IF(VLOOKUP($P169, 'Requirements Updated'!$A$4:$P$621,J$1,FALSE)=0, "",VLOOKUP($P169, 'Requirements Updated'!$A$4:$P$621,J$1,FALSE)), "")</f>
        <v/>
      </c>
      <c r="I169" s="35" t="str">
        <f>IF(OR($A$5=I$7,$B$5=I$7,$C$5=I$7, $D$5=I$7),IF(VLOOKUP($P169, 'Requirements Updated'!$A$4:$P$621,K$1,FALSE)=0, "",VLOOKUP($P169, 'Requirements Updated'!$A$4:$P$621,K$1,FALSE)), "")</f>
        <v/>
      </c>
      <c r="J169" s="35" t="str">
        <f>IF(OR($A$5=J$7,$B$5=J$7,$C$5=J$7, $D$5=J$7),IF(VLOOKUP($P169, 'Requirements Updated'!$A$4:$P$621,L$1,FALSE)=0, "",VLOOKUP($P169, 'Requirements Updated'!$A$4:$P$621,L$1,FALSE)), "")</f>
        <v/>
      </c>
      <c r="K169" s="35" t="str">
        <f>IF(OR($A$5=K$7,$B$5=K$7,$C$5=K$7, $D$5=K$7),IF(VLOOKUP($P169, 'Requirements Updated'!$A$4:$P$621,M$1,FALSE)=0, "",VLOOKUP($P169, 'Requirements Updated'!$A$4:$P$621,M$1,FALSE)), "")</f>
        <v/>
      </c>
      <c r="L169" s="17"/>
      <c r="M169" s="16" t="s">
        <v>21</v>
      </c>
      <c r="N169" s="17"/>
      <c r="O169" s="16" t="s">
        <v>67</v>
      </c>
      <c r="P169" s="16" t="str">
        <f t="shared" si="6"/>
        <v>DoorStorm doorBooleanPreBuilding/BuildingDetails/Enclosure/Doors/Door/StormDoor</v>
      </c>
      <c r="Q169" s="94"/>
      <c r="R169" s="18"/>
    </row>
    <row r="170" spans="1:18" ht="26.25" customHeight="1" x14ac:dyDescent="0.2">
      <c r="A170" s="56" t="s">
        <v>656</v>
      </c>
      <c r="B170" s="56" t="s">
        <v>58</v>
      </c>
      <c r="C170" s="56" t="s">
        <v>504</v>
      </c>
      <c r="D170" s="17" t="str">
        <f>IFERROR(VLOOKUP($M170, Tables!$F$3:$G$9, 2, FALSE), "NEEDS QUALIFIER")</f>
        <v>Proposed</v>
      </c>
      <c r="E170" s="56" t="s">
        <v>596</v>
      </c>
      <c r="F170" s="16" t="str">
        <f t="shared" si="8"/>
        <v>Optional</v>
      </c>
      <c r="G170" s="16" t="str">
        <f t="shared" si="7"/>
        <v>Optional</v>
      </c>
      <c r="H170" s="35" t="str">
        <f>IF(OR($A$5=H$7,$B$5=H$7,$C$5=H$7, $D$5=H$7),IF(VLOOKUP($P170, 'Requirements Updated'!$A$4:$P$621,J$1,FALSE)=0, "",VLOOKUP($P170, 'Requirements Updated'!$A$4:$P$621,J$1,FALSE)), "")</f>
        <v/>
      </c>
      <c r="I170" s="35" t="str">
        <f>IF(OR($A$5=I$7,$B$5=I$7,$C$5=I$7, $D$5=I$7),IF(VLOOKUP($P170, 'Requirements Updated'!$A$4:$P$621,K$1,FALSE)=0, "",VLOOKUP($P170, 'Requirements Updated'!$A$4:$P$621,K$1,FALSE)), "")</f>
        <v/>
      </c>
      <c r="J170" s="35" t="str">
        <f>IF(OR($A$5=J$7,$B$5=J$7,$C$5=J$7, $D$5=J$7),IF(VLOOKUP($P170, 'Requirements Updated'!$A$4:$P$621,L$1,FALSE)=0, "",VLOOKUP($P170, 'Requirements Updated'!$A$4:$P$621,L$1,FALSE)), "")</f>
        <v/>
      </c>
      <c r="K170" s="35" t="str">
        <f>IF(OR($A$5=K$7,$B$5=K$7,$C$5=K$7, $D$5=K$7),IF(VLOOKUP($P170, 'Requirements Updated'!$A$4:$P$621,M$1,FALSE)=0, "",VLOOKUP($P170, 'Requirements Updated'!$A$4:$P$621,M$1,FALSE)), "")</f>
        <v/>
      </c>
      <c r="L170" s="17"/>
      <c r="M170" s="16" t="s">
        <v>28</v>
      </c>
      <c r="N170" s="17"/>
      <c r="O170" s="16" t="s">
        <v>63</v>
      </c>
      <c r="P170" s="16" t="str">
        <f t="shared" si="6"/>
        <v>DoorThird party certificationEnumerationProposedBuilding/BuildingDetails/Enclosure/Doors/Door/ThirdPartyCertification</v>
      </c>
      <c r="Q170" s="94" t="s">
        <v>1207</v>
      </c>
      <c r="R170" s="18"/>
    </row>
    <row r="171" spans="1:18" ht="26.25" customHeight="1" x14ac:dyDescent="0.2">
      <c r="A171" s="56" t="s">
        <v>656</v>
      </c>
      <c r="B171" s="56" t="s">
        <v>64</v>
      </c>
      <c r="C171" s="56" t="s">
        <v>503</v>
      </c>
      <c r="D171" s="17" t="str">
        <f>IFERROR(VLOOKUP($M171, Tables!$F$3:$G$9, 2, FALSE), "NEEDS QUALIFIER")</f>
        <v>Proposed</v>
      </c>
      <c r="E171" s="56" t="s">
        <v>1133</v>
      </c>
      <c r="F171" s="16" t="str">
        <f t="shared" si="8"/>
        <v>Optional</v>
      </c>
      <c r="G171" s="16" t="str">
        <f t="shared" si="7"/>
        <v>Optional</v>
      </c>
      <c r="H171" s="35" t="str">
        <f>IF(OR($A$5=H$7,$B$5=H$7,$C$5=H$7, $D$5=H$7),IF(VLOOKUP($P171, 'Requirements Updated'!$A$4:$P$621,J$1,FALSE)=0, "",VLOOKUP($P171, 'Requirements Updated'!$A$4:$P$621,J$1,FALSE)), "")</f>
        <v/>
      </c>
      <c r="I171" s="35" t="str">
        <f>IF(OR($A$5=I$7,$B$5=I$7,$C$5=I$7, $D$5=I$7),IF(VLOOKUP($P171, 'Requirements Updated'!$A$4:$P$621,K$1,FALSE)=0, "",VLOOKUP($P171, 'Requirements Updated'!$A$4:$P$621,K$1,FALSE)), "")</f>
        <v/>
      </c>
      <c r="J171" s="35" t="str">
        <f>IF(OR($A$5=J$7,$B$5=J$7,$C$5=J$7, $D$5=J$7),IF(VLOOKUP($P171, 'Requirements Updated'!$A$4:$P$621,L$1,FALSE)=0, "",VLOOKUP($P171, 'Requirements Updated'!$A$4:$P$621,L$1,FALSE)), "")</f>
        <v/>
      </c>
      <c r="K171" s="35" t="str">
        <f>IF(OR($A$5=K$7,$B$5=K$7,$C$5=K$7, $D$5=K$7),IF(VLOOKUP($P171, 'Requirements Updated'!$A$4:$P$621,M$1,FALSE)=0, "",VLOOKUP($P171, 'Requirements Updated'!$A$4:$P$621,M$1,FALSE)), "")</f>
        <v/>
      </c>
      <c r="L171" s="17"/>
      <c r="M171" s="16" t="s">
        <v>28</v>
      </c>
      <c r="N171" s="17"/>
      <c r="O171" s="16" t="s">
        <v>65</v>
      </c>
      <c r="P171" s="16" t="str">
        <f t="shared" si="6"/>
        <v>DoorR-valueNumberProposedBuilding/BuildingDetails/Enclosure/Doors/Door/Rvalue</v>
      </c>
      <c r="Q171" s="94" t="s">
        <v>1207</v>
      </c>
      <c r="R171" s="18"/>
    </row>
    <row r="172" spans="1:18" ht="26.25" customHeight="1" x14ac:dyDescent="0.2">
      <c r="A172" s="56" t="s">
        <v>656</v>
      </c>
      <c r="B172" s="56" t="s">
        <v>66</v>
      </c>
      <c r="C172" s="56" t="s">
        <v>520</v>
      </c>
      <c r="D172" s="17" t="str">
        <f>IFERROR(VLOOKUP($M172, Tables!$F$3:$G$9, 2, FALSE), "NEEDS QUALIFIER")</f>
        <v>Proposed</v>
      </c>
      <c r="E172" s="56" t="s">
        <v>1134</v>
      </c>
      <c r="F172" s="16" t="str">
        <f t="shared" si="8"/>
        <v>Optional</v>
      </c>
      <c r="G172" s="16" t="str">
        <f t="shared" si="7"/>
        <v>Optional</v>
      </c>
      <c r="H172" s="35" t="str">
        <f>IF(OR($A$5=H$7,$B$5=H$7,$C$5=H$7, $D$5=H$7),IF(VLOOKUP($P172, 'Requirements Updated'!$A$4:$P$621,J$1,FALSE)=0, "",VLOOKUP($P172, 'Requirements Updated'!$A$4:$P$621,J$1,FALSE)), "")</f>
        <v/>
      </c>
      <c r="I172" s="35" t="str">
        <f>IF(OR($A$5=I$7,$B$5=I$7,$C$5=I$7, $D$5=I$7),IF(VLOOKUP($P172, 'Requirements Updated'!$A$4:$P$621,K$1,FALSE)=0, "",VLOOKUP($P172, 'Requirements Updated'!$A$4:$P$621,K$1,FALSE)), "")</f>
        <v/>
      </c>
      <c r="J172" s="35" t="str">
        <f>IF(OR($A$5=J$7,$B$5=J$7,$C$5=J$7, $D$5=J$7),IF(VLOOKUP($P172, 'Requirements Updated'!$A$4:$P$621,L$1,FALSE)=0, "",VLOOKUP($P172, 'Requirements Updated'!$A$4:$P$621,L$1,FALSE)), "")</f>
        <v/>
      </c>
      <c r="K172" s="35" t="str">
        <f>IF(OR($A$5=K$7,$B$5=K$7,$C$5=K$7, $D$5=K$7),IF(VLOOKUP($P172, 'Requirements Updated'!$A$4:$P$621,M$1,FALSE)=0, "",VLOOKUP($P172, 'Requirements Updated'!$A$4:$P$621,M$1,FALSE)), "")</f>
        <v/>
      </c>
      <c r="L172" s="17"/>
      <c r="M172" s="16" t="s">
        <v>28</v>
      </c>
      <c r="N172" s="17"/>
      <c r="O172" s="16" t="s">
        <v>67</v>
      </c>
      <c r="P172" s="16" t="str">
        <f t="shared" si="6"/>
        <v>DoorStorm doorBooleanProposedBuilding/BuildingDetails/Enclosure/Doors/Door/StormDoor</v>
      </c>
      <c r="Q172" s="94" t="s">
        <v>1207</v>
      </c>
      <c r="R172" s="18"/>
    </row>
    <row r="173" spans="1:18" ht="26.25" customHeight="1" x14ac:dyDescent="0.2">
      <c r="A173" s="56" t="s">
        <v>656</v>
      </c>
      <c r="B173" s="56" t="s">
        <v>58</v>
      </c>
      <c r="C173" s="56" t="s">
        <v>504</v>
      </c>
      <c r="D173" s="17" t="str">
        <f>IFERROR(VLOOKUP($M173, Tables!$F$3:$G$9, 2, FALSE), "NEEDS QUALIFIER")</f>
        <v>Post</v>
      </c>
      <c r="E173" s="56" t="s">
        <v>596</v>
      </c>
      <c r="F173" s="16" t="str">
        <f t="shared" si="8"/>
        <v>Optional</v>
      </c>
      <c r="G173" s="16" t="str">
        <f t="shared" si="7"/>
        <v>Optional</v>
      </c>
      <c r="H173" s="35" t="str">
        <f>IF(OR($A$5=H$7,$B$5=H$7,$C$5=H$7, $D$5=H$7),IF(VLOOKUP($P173, 'Requirements Updated'!$A$4:$P$621,J$1,FALSE)=0, "",VLOOKUP($P173, 'Requirements Updated'!$A$4:$P$621,J$1,FALSE)), "")</f>
        <v/>
      </c>
      <c r="I173" s="35" t="str">
        <f>IF(OR($A$5=I$7,$B$5=I$7,$C$5=I$7, $D$5=I$7),IF(VLOOKUP($P173, 'Requirements Updated'!$A$4:$P$621,K$1,FALSE)=0, "",VLOOKUP($P173, 'Requirements Updated'!$A$4:$P$621,K$1,FALSE)), "")</f>
        <v/>
      </c>
      <c r="J173" s="35" t="str">
        <f>IF(OR($A$5=J$7,$B$5=J$7,$C$5=J$7, $D$5=J$7),IF(VLOOKUP($P173, 'Requirements Updated'!$A$4:$P$621,L$1,FALSE)=0, "",VLOOKUP($P173, 'Requirements Updated'!$A$4:$P$621,L$1,FALSE)), "")</f>
        <v/>
      </c>
      <c r="K173" s="35" t="str">
        <f>IF(OR($A$5=K$7,$B$5=K$7,$C$5=K$7, $D$5=K$7),IF(VLOOKUP($P173, 'Requirements Updated'!$A$4:$P$621,M$1,FALSE)=0, "",VLOOKUP($P173, 'Requirements Updated'!$A$4:$P$621,M$1,FALSE)), "")</f>
        <v/>
      </c>
      <c r="L173" s="17"/>
      <c r="M173" s="16" t="s">
        <v>296</v>
      </c>
      <c r="N173" s="17"/>
      <c r="O173" s="16" t="s">
        <v>63</v>
      </c>
      <c r="P173" s="16" t="str">
        <f t="shared" si="6"/>
        <v>DoorThird party certificationEnumerationPostBuilding/BuildingDetails/Enclosure/Doors/Door/ThirdPartyCertification</v>
      </c>
      <c r="Q173" s="94"/>
      <c r="R173" s="18"/>
    </row>
    <row r="174" spans="1:18" ht="26.25" customHeight="1" x14ac:dyDescent="0.2">
      <c r="A174" s="56" t="s">
        <v>656</v>
      </c>
      <c r="B174" s="56" t="s">
        <v>64</v>
      </c>
      <c r="C174" s="56" t="s">
        <v>503</v>
      </c>
      <c r="D174" s="17" t="str">
        <f>IFERROR(VLOOKUP($M174, Tables!$F$3:$G$9, 2, FALSE), "NEEDS QUALIFIER")</f>
        <v>Post</v>
      </c>
      <c r="E174" s="56" t="s">
        <v>1133</v>
      </c>
      <c r="F174" s="16" t="str">
        <f t="shared" si="8"/>
        <v>Optional</v>
      </c>
      <c r="G174" s="16" t="str">
        <f t="shared" si="7"/>
        <v>Optional</v>
      </c>
      <c r="H174" s="35" t="str">
        <f>IF(OR($A$5=H$7,$B$5=H$7,$C$5=H$7, $D$5=H$7),IF(VLOOKUP($P174, 'Requirements Updated'!$A$4:$P$621,J$1,FALSE)=0, "",VLOOKUP($P174, 'Requirements Updated'!$A$4:$P$621,J$1,FALSE)), "")</f>
        <v/>
      </c>
      <c r="I174" s="35" t="str">
        <f>IF(OR($A$5=I$7,$B$5=I$7,$C$5=I$7, $D$5=I$7),IF(VLOOKUP($P174, 'Requirements Updated'!$A$4:$P$621,K$1,FALSE)=0, "",VLOOKUP($P174, 'Requirements Updated'!$A$4:$P$621,K$1,FALSE)), "")</f>
        <v/>
      </c>
      <c r="J174" s="35" t="str">
        <f>IF(OR($A$5=J$7,$B$5=J$7,$C$5=J$7, $D$5=J$7),IF(VLOOKUP($P174, 'Requirements Updated'!$A$4:$P$621,L$1,FALSE)=0, "",VLOOKUP($P174, 'Requirements Updated'!$A$4:$P$621,L$1,FALSE)), "")</f>
        <v/>
      </c>
      <c r="K174" s="35" t="str">
        <f>IF(OR($A$5=K$7,$B$5=K$7,$C$5=K$7, $D$5=K$7),IF(VLOOKUP($P174, 'Requirements Updated'!$A$4:$P$621,M$1,FALSE)=0, "",VLOOKUP($P174, 'Requirements Updated'!$A$4:$P$621,M$1,FALSE)), "")</f>
        <v/>
      </c>
      <c r="L174" s="17"/>
      <c r="M174" s="16" t="s">
        <v>296</v>
      </c>
      <c r="N174" s="17"/>
      <c r="O174" s="16" t="s">
        <v>65</v>
      </c>
      <c r="P174" s="16" t="str">
        <f t="shared" si="6"/>
        <v>DoorR-valueNumberPostBuilding/BuildingDetails/Enclosure/Doors/Door/Rvalue</v>
      </c>
      <c r="Q174" s="94"/>
      <c r="R174" s="18"/>
    </row>
    <row r="175" spans="1:18" ht="26.25" customHeight="1" x14ac:dyDescent="0.2">
      <c r="A175" s="56" t="s">
        <v>656</v>
      </c>
      <c r="B175" s="56" t="s">
        <v>66</v>
      </c>
      <c r="C175" s="56" t="s">
        <v>520</v>
      </c>
      <c r="D175" s="17" t="str">
        <f>IFERROR(VLOOKUP($M175, Tables!$F$3:$G$9, 2, FALSE), "NEEDS QUALIFIER")</f>
        <v>Post</v>
      </c>
      <c r="E175" s="56" t="s">
        <v>1134</v>
      </c>
      <c r="F175" s="16" t="str">
        <f t="shared" si="8"/>
        <v>Optional</v>
      </c>
      <c r="G175" s="16" t="str">
        <f t="shared" si="7"/>
        <v>Optional</v>
      </c>
      <c r="H175" s="35" t="str">
        <f>IF(OR($A$5=H$7,$B$5=H$7,$C$5=H$7, $D$5=H$7),IF(VLOOKUP($P175, 'Requirements Updated'!$A$4:$P$621,J$1,FALSE)=0, "",VLOOKUP($P175, 'Requirements Updated'!$A$4:$P$621,J$1,FALSE)), "")</f>
        <v/>
      </c>
      <c r="I175" s="35" t="str">
        <f>IF(OR($A$5=I$7,$B$5=I$7,$C$5=I$7, $D$5=I$7),IF(VLOOKUP($P175, 'Requirements Updated'!$A$4:$P$621,K$1,FALSE)=0, "",VLOOKUP($P175, 'Requirements Updated'!$A$4:$P$621,K$1,FALSE)), "")</f>
        <v/>
      </c>
      <c r="J175" s="35" t="str">
        <f>IF(OR($A$5=J$7,$B$5=J$7,$C$5=J$7, $D$5=J$7),IF(VLOOKUP($P175, 'Requirements Updated'!$A$4:$P$621,L$1,FALSE)=0, "",VLOOKUP($P175, 'Requirements Updated'!$A$4:$P$621,L$1,FALSE)), "")</f>
        <v/>
      </c>
      <c r="K175" s="35" t="str">
        <f>IF(OR($A$5=K$7,$B$5=K$7,$C$5=K$7, $D$5=K$7),IF(VLOOKUP($P175, 'Requirements Updated'!$A$4:$P$621,M$1,FALSE)=0, "",VLOOKUP($P175, 'Requirements Updated'!$A$4:$P$621,M$1,FALSE)), "")</f>
        <v/>
      </c>
      <c r="L175" s="17"/>
      <c r="M175" s="16" t="s">
        <v>296</v>
      </c>
      <c r="N175" s="17"/>
      <c r="O175" s="16" t="s">
        <v>67</v>
      </c>
      <c r="P175" s="16" t="str">
        <f t="shared" si="6"/>
        <v>DoorStorm doorBooleanPostBuilding/BuildingDetails/Enclosure/Doors/Door/StormDoor</v>
      </c>
      <c r="Q175" s="94"/>
      <c r="R175" s="18"/>
    </row>
    <row r="176" spans="1:18" ht="26.25" customHeight="1" x14ac:dyDescent="0.2">
      <c r="A176" s="56" t="s">
        <v>468</v>
      </c>
      <c r="B176" s="56" t="s">
        <v>455</v>
      </c>
      <c r="C176" s="56" t="s">
        <v>503</v>
      </c>
      <c r="D176" s="17" t="str">
        <f>IFERROR(VLOOKUP($M176, Tables!$F$3:$G$9, 2, FALSE), "NEEDS QUALIFIER")</f>
        <v>Pre</v>
      </c>
      <c r="E176" s="56" t="s">
        <v>510</v>
      </c>
      <c r="F176" s="16" t="str">
        <f t="shared" si="8"/>
        <v>Optional</v>
      </c>
      <c r="G176" s="16" t="str">
        <f t="shared" si="7"/>
        <v>Optional</v>
      </c>
      <c r="H176" s="35" t="str">
        <f>IF(OR($A$5=H$7,$B$5=H$7,$C$5=H$7, $D$5=H$7),IF(VLOOKUP($P176, 'Requirements Updated'!$A$4:$P$621,J$1,FALSE)=0, "",VLOOKUP($P176, 'Requirements Updated'!$A$4:$P$621,J$1,FALSE)), "")</f>
        <v/>
      </c>
      <c r="I176" s="35" t="str">
        <f>IF(OR($A$5=I$7,$B$5=I$7,$C$5=I$7, $D$5=I$7),IF(VLOOKUP($P176, 'Requirements Updated'!$A$4:$P$621,K$1,FALSE)=0, "",VLOOKUP($P176, 'Requirements Updated'!$A$4:$P$621,K$1,FALSE)), "")</f>
        <v/>
      </c>
      <c r="J176" s="35" t="str">
        <f>IF(OR($A$5=J$7,$B$5=J$7,$C$5=J$7, $D$5=J$7),IF(VLOOKUP($P176, 'Requirements Updated'!$A$4:$P$621,L$1,FALSE)=0, "",VLOOKUP($P176, 'Requirements Updated'!$A$4:$P$621,L$1,FALSE)), "")</f>
        <v/>
      </c>
      <c r="K176" s="35" t="str">
        <f>IF(OR($A$5=K$7,$B$5=K$7,$C$5=K$7, $D$5=K$7),IF(VLOOKUP($P176, 'Requirements Updated'!$A$4:$P$621,M$1,FALSE)=0, "",VLOOKUP($P176, 'Requirements Updated'!$A$4:$P$621,M$1,FALSE)), "")</f>
        <v/>
      </c>
      <c r="L176" s="17" t="s">
        <v>641</v>
      </c>
      <c r="M176" s="16" t="s">
        <v>21</v>
      </c>
      <c r="N176" s="17"/>
      <c r="O176" s="16" t="s">
        <v>544</v>
      </c>
      <c r="P176" s="16" t="str">
        <f t="shared" si="6"/>
        <v>Energy consumptionConsumptionNumberPreConsumption/ConsumptionInfo/ConsumptionDetail/Consumption</v>
      </c>
      <c r="Q176" s="94"/>
      <c r="R176" s="18"/>
    </row>
    <row r="177" spans="1:18" ht="26.25" customHeight="1" x14ac:dyDescent="0.2">
      <c r="A177" s="56" t="s">
        <v>468</v>
      </c>
      <c r="B177" s="56" t="s">
        <v>342</v>
      </c>
      <c r="C177" s="56" t="s">
        <v>621</v>
      </c>
      <c r="D177" s="17" t="str">
        <f>IFERROR(VLOOKUP($M177, Tables!$F$3:$G$9, 2, FALSE), "NEEDS QUALIFIER")</f>
        <v>Pre</v>
      </c>
      <c r="E177" s="56" t="s">
        <v>511</v>
      </c>
      <c r="F177" s="16" t="str">
        <f t="shared" si="8"/>
        <v>Optional</v>
      </c>
      <c r="G177" s="16" t="str">
        <f t="shared" si="7"/>
        <v>Optional</v>
      </c>
      <c r="H177" s="35" t="str">
        <f>IF(OR($A$5=H$7,$B$5=H$7,$C$5=H$7, $D$5=H$7),IF(VLOOKUP($P177, 'Requirements Updated'!$A$4:$P$621,J$1,FALSE)=0, "",VLOOKUP($P177, 'Requirements Updated'!$A$4:$P$621,J$1,FALSE)), "")</f>
        <v/>
      </c>
      <c r="I177" s="35" t="str">
        <f>IF(OR($A$5=I$7,$B$5=I$7,$C$5=I$7, $D$5=I$7),IF(VLOOKUP($P177, 'Requirements Updated'!$A$4:$P$621,K$1,FALSE)=0, "",VLOOKUP($P177, 'Requirements Updated'!$A$4:$P$621,K$1,FALSE)), "")</f>
        <v/>
      </c>
      <c r="J177" s="35" t="str">
        <f>IF(OR($A$5=J$7,$B$5=J$7,$C$5=J$7, $D$5=J$7),IF(VLOOKUP($P177, 'Requirements Updated'!$A$4:$P$621,L$1,FALSE)=0, "",VLOOKUP($P177, 'Requirements Updated'!$A$4:$P$621,L$1,FALSE)), "")</f>
        <v/>
      </c>
      <c r="K177" s="35" t="str">
        <f>IF(OR($A$5=K$7,$B$5=K$7,$C$5=K$7, $D$5=K$7),IF(VLOOKUP($P177, 'Requirements Updated'!$A$4:$P$621,M$1,FALSE)=0, "",VLOOKUP($P177, 'Requirements Updated'!$A$4:$P$621,M$1,FALSE)), "")</f>
        <v/>
      </c>
      <c r="L177" s="17" t="s">
        <v>641</v>
      </c>
      <c r="M177" s="16" t="s">
        <v>21</v>
      </c>
      <c r="N177" s="17"/>
      <c r="O177" s="16" t="s">
        <v>545</v>
      </c>
      <c r="P177" s="16" t="str">
        <f t="shared" si="6"/>
        <v>Energy consumptionConsumption costNumber (dollars)PreConsumption/ConsumptionInfo/ConsumptionDetail/ConsumptionCost</v>
      </c>
      <c r="Q177" s="94"/>
      <c r="R177" s="18"/>
    </row>
    <row r="178" spans="1:18" ht="26.25" customHeight="1" x14ac:dyDescent="0.2">
      <c r="A178" s="56" t="s">
        <v>468</v>
      </c>
      <c r="B178" s="56" t="s">
        <v>343</v>
      </c>
      <c r="C178" s="56" t="s">
        <v>514</v>
      </c>
      <c r="D178" s="17" t="str">
        <f>IFERROR(VLOOKUP($M178, Tables!$F$3:$G$9, 2, FALSE), "NEEDS QUALIFIER")</f>
        <v>Pre</v>
      </c>
      <c r="E178" s="56" t="s">
        <v>515</v>
      </c>
      <c r="F178" s="16" t="str">
        <f t="shared" si="8"/>
        <v>Optional</v>
      </c>
      <c r="G178" s="16" t="str">
        <f t="shared" si="7"/>
        <v>Optional</v>
      </c>
      <c r="H178" s="35" t="str">
        <f>IF(OR($A$5=H$7,$B$5=H$7,$C$5=H$7, $D$5=H$7),IF(VLOOKUP($P178, 'Requirements Updated'!$A$4:$P$621,J$1,FALSE)=0, "",VLOOKUP($P178, 'Requirements Updated'!$A$4:$P$621,J$1,FALSE)), "")</f>
        <v/>
      </c>
      <c r="I178" s="35" t="str">
        <f>IF(OR($A$5=I$7,$B$5=I$7,$C$5=I$7, $D$5=I$7),IF(VLOOKUP($P178, 'Requirements Updated'!$A$4:$P$621,K$1,FALSE)=0, "",VLOOKUP($P178, 'Requirements Updated'!$A$4:$P$621,K$1,FALSE)), "")</f>
        <v/>
      </c>
      <c r="J178" s="35" t="str">
        <f>IF(OR($A$5=J$7,$B$5=J$7,$C$5=J$7, $D$5=J$7),IF(VLOOKUP($P178, 'Requirements Updated'!$A$4:$P$621,L$1,FALSE)=0, "",VLOOKUP($P178, 'Requirements Updated'!$A$4:$P$621,L$1,FALSE)), "")</f>
        <v/>
      </c>
      <c r="K178" s="35" t="str">
        <f>IF(OR($A$5=K$7,$B$5=K$7,$C$5=K$7, $D$5=K$7),IF(VLOOKUP($P178, 'Requirements Updated'!$A$4:$P$621,M$1,FALSE)=0, "",VLOOKUP($P178, 'Requirements Updated'!$A$4:$P$621,M$1,FALSE)), "")</f>
        <v/>
      </c>
      <c r="L178" s="17" t="s">
        <v>641</v>
      </c>
      <c r="M178" s="16" t="s">
        <v>21</v>
      </c>
      <c r="N178" s="17"/>
      <c r="O178" s="16" t="s">
        <v>546</v>
      </c>
      <c r="P178" s="16" t="str">
        <f t="shared" si="6"/>
        <v>Energy consumptionEnd date timeDateTimePreConsumption/ConsumptionInfo/ConsumptionDetail/EndDateTime</v>
      </c>
      <c r="Q178" s="94"/>
      <c r="R178" s="18"/>
    </row>
    <row r="179" spans="1:18" ht="26.25" customHeight="1" x14ac:dyDescent="0.2">
      <c r="A179" s="56" t="s">
        <v>468</v>
      </c>
      <c r="B179" s="56" t="s">
        <v>74</v>
      </c>
      <c r="C179" s="56" t="s">
        <v>504</v>
      </c>
      <c r="D179" s="17" t="str">
        <f>IFERROR(VLOOKUP($M179, Tables!$F$3:$G$9, 2, FALSE), "NEEDS QUALIFIER")</f>
        <v>Pre</v>
      </c>
      <c r="E179" s="56" t="s">
        <v>738</v>
      </c>
      <c r="F179" s="16" t="str">
        <f t="shared" si="8"/>
        <v>Optional</v>
      </c>
      <c r="G179" s="16" t="str">
        <f t="shared" si="7"/>
        <v>Optional</v>
      </c>
      <c r="H179" s="35" t="str">
        <f>IF(OR($A$5=H$7,$B$5=H$7,$C$5=H$7, $D$5=H$7),IF(VLOOKUP($P179, 'Requirements Updated'!$A$4:$P$621,J$1,FALSE)=0, "",VLOOKUP($P179, 'Requirements Updated'!$A$4:$P$621,J$1,FALSE)), "")</f>
        <v/>
      </c>
      <c r="I179" s="35" t="str">
        <f>IF(OR($A$5=I$7,$B$5=I$7,$C$5=I$7, $D$5=I$7),IF(VLOOKUP($P179, 'Requirements Updated'!$A$4:$P$621,K$1,FALSE)=0, "",VLOOKUP($P179, 'Requirements Updated'!$A$4:$P$621,K$1,FALSE)), "")</f>
        <v/>
      </c>
      <c r="J179" s="35" t="str">
        <f>IF(OR($A$5=J$7,$B$5=J$7,$C$5=J$7, $D$5=J$7),IF(VLOOKUP($P179, 'Requirements Updated'!$A$4:$P$621,L$1,FALSE)=0, "",VLOOKUP($P179, 'Requirements Updated'!$A$4:$P$621,L$1,FALSE)), "")</f>
        <v/>
      </c>
      <c r="K179" s="35" t="str">
        <f>IF(OR($A$5=K$7,$B$5=K$7,$C$5=K$7, $D$5=K$7),IF(VLOOKUP($P179, 'Requirements Updated'!$A$4:$P$621,M$1,FALSE)=0, "",VLOOKUP($P179, 'Requirements Updated'!$A$4:$P$621,M$1,FALSE)), "")</f>
        <v/>
      </c>
      <c r="L179" s="17" t="s">
        <v>641</v>
      </c>
      <c r="M179" s="16" t="s">
        <v>21</v>
      </c>
      <c r="N179" s="17"/>
      <c r="O179" s="16" t="s">
        <v>547</v>
      </c>
      <c r="P179" s="16" t="str">
        <f t="shared" si="6"/>
        <v>Energy consumptionFuelEnumerationPreConsumption/ConsumptionInfo/ConsumptionType/Energy/FuelType</v>
      </c>
      <c r="Q179" s="94"/>
      <c r="R179" s="18"/>
    </row>
    <row r="180" spans="1:18" ht="26.25" customHeight="1" x14ac:dyDescent="0.2">
      <c r="A180" s="56" t="s">
        <v>468</v>
      </c>
      <c r="B180" s="56" t="s">
        <v>344</v>
      </c>
      <c r="C180" s="56" t="s">
        <v>514</v>
      </c>
      <c r="D180" s="17" t="str">
        <f>IFERROR(VLOOKUP($M180, Tables!$F$3:$G$9, 2, FALSE), "NEEDS QUALIFIER")</f>
        <v>Pre</v>
      </c>
      <c r="E180" s="56" t="s">
        <v>513</v>
      </c>
      <c r="F180" s="16" t="str">
        <f t="shared" si="8"/>
        <v>Optional</v>
      </c>
      <c r="G180" s="16" t="str">
        <f t="shared" si="7"/>
        <v>Optional</v>
      </c>
      <c r="H180" s="35" t="str">
        <f>IF(OR($A$5=H$7,$B$5=H$7,$C$5=H$7, $D$5=H$7),IF(VLOOKUP($P180, 'Requirements Updated'!$A$4:$P$621,J$1,FALSE)=0, "",VLOOKUP($P180, 'Requirements Updated'!$A$4:$P$621,J$1,FALSE)), "")</f>
        <v/>
      </c>
      <c r="I180" s="35" t="str">
        <f>IF(OR($A$5=I$7,$B$5=I$7,$C$5=I$7, $D$5=I$7),IF(VLOOKUP($P180, 'Requirements Updated'!$A$4:$P$621,K$1,FALSE)=0, "",VLOOKUP($P180, 'Requirements Updated'!$A$4:$P$621,K$1,FALSE)), "")</f>
        <v/>
      </c>
      <c r="J180" s="35" t="str">
        <f>IF(OR($A$5=J$7,$B$5=J$7,$C$5=J$7, $D$5=J$7),IF(VLOOKUP($P180, 'Requirements Updated'!$A$4:$P$621,L$1,FALSE)=0, "",VLOOKUP($P180, 'Requirements Updated'!$A$4:$P$621,L$1,FALSE)), "")</f>
        <v/>
      </c>
      <c r="K180" s="35" t="str">
        <f>IF(OR($A$5=K$7,$B$5=K$7,$C$5=K$7, $D$5=K$7),IF(VLOOKUP($P180, 'Requirements Updated'!$A$4:$P$621,M$1,FALSE)=0, "",VLOOKUP($P180, 'Requirements Updated'!$A$4:$P$621,M$1,FALSE)), "")</f>
        <v/>
      </c>
      <c r="L180" s="17" t="s">
        <v>641</v>
      </c>
      <c r="M180" s="16" t="s">
        <v>21</v>
      </c>
      <c r="N180" s="17"/>
      <c r="O180" s="16" t="s">
        <v>548</v>
      </c>
      <c r="P180" s="16" t="str">
        <f t="shared" si="6"/>
        <v>Energy consumptionStart date timeDateTimePreConsumption/ConsumptionInfo/ConsumptionDetail/StartDateTime</v>
      </c>
      <c r="Q180" s="94"/>
      <c r="R180" s="18"/>
    </row>
    <row r="181" spans="1:18" ht="26.25" customHeight="1" x14ac:dyDescent="0.2">
      <c r="A181" s="56" t="s">
        <v>468</v>
      </c>
      <c r="B181" s="56" t="s">
        <v>455</v>
      </c>
      <c r="C181" s="56" t="s">
        <v>503</v>
      </c>
      <c r="D181" s="17" t="str">
        <f>IFERROR(VLOOKUP($M181, Tables!$F$3:$G$9, 2, FALSE), "NEEDS QUALIFIER")</f>
        <v>Proposed</v>
      </c>
      <c r="E181" s="56" t="s">
        <v>510</v>
      </c>
      <c r="F181" s="16" t="str">
        <f t="shared" si="8"/>
        <v>Optional</v>
      </c>
      <c r="G181" s="16" t="str">
        <f t="shared" si="7"/>
        <v>Optional</v>
      </c>
      <c r="H181" s="35" t="str">
        <f>IF(OR($A$5=H$7,$B$5=H$7,$C$5=H$7, $D$5=H$7),IF(VLOOKUP($P181, 'Requirements Updated'!$A$4:$P$621,J$1,FALSE)=0, "",VLOOKUP($P181, 'Requirements Updated'!$A$4:$P$621,J$1,FALSE)), "")</f>
        <v/>
      </c>
      <c r="I181" s="35" t="str">
        <f>IF(OR($A$5=I$7,$B$5=I$7,$C$5=I$7, $D$5=I$7),IF(VLOOKUP($P181, 'Requirements Updated'!$A$4:$P$621,K$1,FALSE)=0, "",VLOOKUP($P181, 'Requirements Updated'!$A$4:$P$621,K$1,FALSE)), "")</f>
        <v/>
      </c>
      <c r="J181" s="35" t="str">
        <f>IF(OR($A$5=J$7,$B$5=J$7,$C$5=J$7, $D$5=J$7),IF(VLOOKUP($P181, 'Requirements Updated'!$A$4:$P$621,L$1,FALSE)=0, "",VLOOKUP($P181, 'Requirements Updated'!$A$4:$P$621,L$1,FALSE)), "")</f>
        <v/>
      </c>
      <c r="K181" s="35" t="str">
        <f>IF(OR($A$5=K$7,$B$5=K$7,$C$5=K$7, $D$5=K$7),IF(VLOOKUP($P181, 'Requirements Updated'!$A$4:$P$621,M$1,FALSE)=0, "",VLOOKUP($P181, 'Requirements Updated'!$A$4:$P$621,M$1,FALSE)), "")</f>
        <v/>
      </c>
      <c r="L181" s="17"/>
      <c r="M181" s="16" t="s">
        <v>28</v>
      </c>
      <c r="N181" s="17"/>
      <c r="O181" s="16" t="s">
        <v>544</v>
      </c>
      <c r="P181" s="16" t="str">
        <f t="shared" si="6"/>
        <v>Energy consumptionConsumptionNumberProposedConsumption/ConsumptionInfo/ConsumptionDetail/Consumption</v>
      </c>
      <c r="Q181" s="94" t="s">
        <v>1207</v>
      </c>
      <c r="R181" s="18"/>
    </row>
    <row r="182" spans="1:18" ht="26.25" customHeight="1" x14ac:dyDescent="0.2">
      <c r="A182" s="56" t="s">
        <v>468</v>
      </c>
      <c r="B182" s="56" t="s">
        <v>342</v>
      </c>
      <c r="C182" s="56" t="s">
        <v>621</v>
      </c>
      <c r="D182" s="17" t="str">
        <f>IFERROR(VLOOKUP($M182, Tables!$F$3:$G$9, 2, FALSE), "NEEDS QUALIFIER")</f>
        <v>Proposed</v>
      </c>
      <c r="E182" s="56" t="s">
        <v>511</v>
      </c>
      <c r="F182" s="16" t="str">
        <f t="shared" si="8"/>
        <v>Optional</v>
      </c>
      <c r="G182" s="16" t="str">
        <f t="shared" si="7"/>
        <v>Optional</v>
      </c>
      <c r="H182" s="35" t="str">
        <f>IF(OR($A$5=H$7,$B$5=H$7,$C$5=H$7, $D$5=H$7),IF(VLOOKUP($P182, 'Requirements Updated'!$A$4:$P$621,J$1,FALSE)=0, "",VLOOKUP($P182, 'Requirements Updated'!$A$4:$P$621,J$1,FALSE)), "")</f>
        <v/>
      </c>
      <c r="I182" s="35" t="str">
        <f>IF(OR($A$5=I$7,$B$5=I$7,$C$5=I$7, $D$5=I$7),IF(VLOOKUP($P182, 'Requirements Updated'!$A$4:$P$621,K$1,FALSE)=0, "",VLOOKUP($P182, 'Requirements Updated'!$A$4:$P$621,K$1,FALSE)), "")</f>
        <v/>
      </c>
      <c r="J182" s="35" t="str">
        <f>IF(OR($A$5=J$7,$B$5=J$7,$C$5=J$7, $D$5=J$7),IF(VLOOKUP($P182, 'Requirements Updated'!$A$4:$P$621,L$1,FALSE)=0, "",VLOOKUP($P182, 'Requirements Updated'!$A$4:$P$621,L$1,FALSE)), "")</f>
        <v/>
      </c>
      <c r="K182" s="35" t="str">
        <f>IF(OR($A$5=K$7,$B$5=K$7,$C$5=K$7, $D$5=K$7),IF(VLOOKUP($P182, 'Requirements Updated'!$A$4:$P$621,M$1,FALSE)=0, "",VLOOKUP($P182, 'Requirements Updated'!$A$4:$P$621,M$1,FALSE)), "")</f>
        <v/>
      </c>
      <c r="L182" s="17"/>
      <c r="M182" s="16" t="s">
        <v>28</v>
      </c>
      <c r="N182" s="17"/>
      <c r="O182" s="16" t="s">
        <v>545</v>
      </c>
      <c r="P182" s="16" t="str">
        <f t="shared" si="6"/>
        <v>Energy consumptionConsumption costNumber (dollars)ProposedConsumption/ConsumptionInfo/ConsumptionDetail/ConsumptionCost</v>
      </c>
      <c r="Q182" s="94" t="s">
        <v>1207</v>
      </c>
      <c r="R182" s="18"/>
    </row>
    <row r="183" spans="1:18" ht="26.25" customHeight="1" x14ac:dyDescent="0.2">
      <c r="A183" s="56" t="s">
        <v>468</v>
      </c>
      <c r="B183" s="56" t="s">
        <v>343</v>
      </c>
      <c r="C183" s="56" t="s">
        <v>514</v>
      </c>
      <c r="D183" s="17" t="str">
        <f>IFERROR(VLOOKUP($M183, Tables!$F$3:$G$9, 2, FALSE), "NEEDS QUALIFIER")</f>
        <v>Proposed</v>
      </c>
      <c r="E183" s="56" t="s">
        <v>515</v>
      </c>
      <c r="F183" s="16" t="str">
        <f t="shared" si="8"/>
        <v>Optional</v>
      </c>
      <c r="G183" s="16" t="str">
        <f t="shared" si="7"/>
        <v>Optional</v>
      </c>
      <c r="H183" s="35" t="str">
        <f>IF(OR($A$5=H$7,$B$5=H$7,$C$5=H$7, $D$5=H$7),IF(VLOOKUP($P183, 'Requirements Updated'!$A$4:$P$621,J$1,FALSE)=0, "",VLOOKUP($P183, 'Requirements Updated'!$A$4:$P$621,J$1,FALSE)), "")</f>
        <v/>
      </c>
      <c r="I183" s="35" t="str">
        <f>IF(OR($A$5=I$7,$B$5=I$7,$C$5=I$7, $D$5=I$7),IF(VLOOKUP($P183, 'Requirements Updated'!$A$4:$P$621,K$1,FALSE)=0, "",VLOOKUP($P183, 'Requirements Updated'!$A$4:$P$621,K$1,FALSE)), "")</f>
        <v/>
      </c>
      <c r="J183" s="35" t="str">
        <f>IF(OR($A$5=J$7,$B$5=J$7,$C$5=J$7, $D$5=J$7),IF(VLOOKUP($P183, 'Requirements Updated'!$A$4:$P$621,L$1,FALSE)=0, "",VLOOKUP($P183, 'Requirements Updated'!$A$4:$P$621,L$1,FALSE)), "")</f>
        <v/>
      </c>
      <c r="K183" s="35" t="str">
        <f>IF(OR($A$5=K$7,$B$5=K$7,$C$5=K$7, $D$5=K$7),IF(VLOOKUP($P183, 'Requirements Updated'!$A$4:$P$621,M$1,FALSE)=0, "",VLOOKUP($P183, 'Requirements Updated'!$A$4:$P$621,M$1,FALSE)), "")</f>
        <v/>
      </c>
      <c r="L183" s="17"/>
      <c r="M183" s="16" t="s">
        <v>28</v>
      </c>
      <c r="N183" s="17"/>
      <c r="O183" s="16" t="s">
        <v>546</v>
      </c>
      <c r="P183" s="16" t="str">
        <f t="shared" si="6"/>
        <v>Energy consumptionEnd date timeDateTimeProposedConsumption/ConsumptionInfo/ConsumptionDetail/EndDateTime</v>
      </c>
      <c r="Q183" s="94" t="s">
        <v>1207</v>
      </c>
      <c r="R183" s="18"/>
    </row>
    <row r="184" spans="1:18" ht="26.25" customHeight="1" x14ac:dyDescent="0.2">
      <c r="A184" s="56" t="s">
        <v>468</v>
      </c>
      <c r="B184" s="56" t="s">
        <v>74</v>
      </c>
      <c r="C184" s="56" t="s">
        <v>504</v>
      </c>
      <c r="D184" s="17" t="str">
        <f>IFERROR(VLOOKUP($M184, Tables!$F$3:$G$9, 2, FALSE), "NEEDS QUALIFIER")</f>
        <v>Proposed</v>
      </c>
      <c r="E184" s="56" t="s">
        <v>738</v>
      </c>
      <c r="F184" s="16" t="str">
        <f t="shared" si="8"/>
        <v>Optional</v>
      </c>
      <c r="G184" s="16" t="str">
        <f t="shared" si="7"/>
        <v>Optional</v>
      </c>
      <c r="H184" s="35" t="str">
        <f>IF(OR($A$5=H$7,$B$5=H$7,$C$5=H$7, $D$5=H$7),IF(VLOOKUP($P184, 'Requirements Updated'!$A$4:$P$621,J$1,FALSE)=0, "",VLOOKUP($P184, 'Requirements Updated'!$A$4:$P$621,J$1,FALSE)), "")</f>
        <v/>
      </c>
      <c r="I184" s="35" t="str">
        <f>IF(OR($A$5=I$7,$B$5=I$7,$C$5=I$7, $D$5=I$7),IF(VLOOKUP($P184, 'Requirements Updated'!$A$4:$P$621,K$1,FALSE)=0, "",VLOOKUP($P184, 'Requirements Updated'!$A$4:$P$621,K$1,FALSE)), "")</f>
        <v/>
      </c>
      <c r="J184" s="35" t="str">
        <f>IF(OR($A$5=J$7,$B$5=J$7,$C$5=J$7, $D$5=J$7),IF(VLOOKUP($P184, 'Requirements Updated'!$A$4:$P$621,L$1,FALSE)=0, "",VLOOKUP($P184, 'Requirements Updated'!$A$4:$P$621,L$1,FALSE)), "")</f>
        <v/>
      </c>
      <c r="K184" s="35" t="str">
        <f>IF(OR($A$5=K$7,$B$5=K$7,$C$5=K$7, $D$5=K$7),IF(VLOOKUP($P184, 'Requirements Updated'!$A$4:$P$621,M$1,FALSE)=0, "",VLOOKUP($P184, 'Requirements Updated'!$A$4:$P$621,M$1,FALSE)), "")</f>
        <v/>
      </c>
      <c r="L184" s="17"/>
      <c r="M184" s="16" t="s">
        <v>28</v>
      </c>
      <c r="N184" s="17"/>
      <c r="O184" s="16" t="s">
        <v>547</v>
      </c>
      <c r="P184" s="16" t="str">
        <f t="shared" si="6"/>
        <v>Energy consumptionFuelEnumerationProposedConsumption/ConsumptionInfo/ConsumptionType/Energy/FuelType</v>
      </c>
      <c r="Q184" s="94" t="s">
        <v>1207</v>
      </c>
      <c r="R184" s="18"/>
    </row>
    <row r="185" spans="1:18" ht="26.25" customHeight="1" x14ac:dyDescent="0.2">
      <c r="A185" s="56" t="s">
        <v>468</v>
      </c>
      <c r="B185" s="56" t="s">
        <v>344</v>
      </c>
      <c r="C185" s="56" t="s">
        <v>514</v>
      </c>
      <c r="D185" s="17" t="str">
        <f>IFERROR(VLOOKUP($M185, Tables!$F$3:$G$9, 2, FALSE), "NEEDS QUALIFIER")</f>
        <v>Proposed</v>
      </c>
      <c r="E185" s="56" t="s">
        <v>513</v>
      </c>
      <c r="F185" s="16" t="str">
        <f t="shared" si="8"/>
        <v>Optional</v>
      </c>
      <c r="G185" s="16" t="str">
        <f t="shared" si="7"/>
        <v>Optional</v>
      </c>
      <c r="H185" s="35" t="str">
        <f>IF(OR($A$5=H$7,$B$5=H$7,$C$5=H$7, $D$5=H$7),IF(VLOOKUP($P185, 'Requirements Updated'!$A$4:$P$621,J$1,FALSE)=0, "",VLOOKUP($P185, 'Requirements Updated'!$A$4:$P$621,J$1,FALSE)), "")</f>
        <v/>
      </c>
      <c r="I185" s="35" t="str">
        <f>IF(OR($A$5=I$7,$B$5=I$7,$C$5=I$7, $D$5=I$7),IF(VLOOKUP($P185, 'Requirements Updated'!$A$4:$P$621,K$1,FALSE)=0, "",VLOOKUP($P185, 'Requirements Updated'!$A$4:$P$621,K$1,FALSE)), "")</f>
        <v/>
      </c>
      <c r="J185" s="35" t="str">
        <f>IF(OR($A$5=J$7,$B$5=J$7,$C$5=J$7, $D$5=J$7),IF(VLOOKUP($P185, 'Requirements Updated'!$A$4:$P$621,L$1,FALSE)=0, "",VLOOKUP($P185, 'Requirements Updated'!$A$4:$P$621,L$1,FALSE)), "")</f>
        <v/>
      </c>
      <c r="K185" s="35" t="str">
        <f>IF(OR($A$5=K$7,$B$5=K$7,$C$5=K$7, $D$5=K$7),IF(VLOOKUP($P185, 'Requirements Updated'!$A$4:$P$621,M$1,FALSE)=0, "",VLOOKUP($P185, 'Requirements Updated'!$A$4:$P$621,M$1,FALSE)), "")</f>
        <v/>
      </c>
      <c r="L185" s="17"/>
      <c r="M185" s="16" t="s">
        <v>28</v>
      </c>
      <c r="N185" s="17"/>
      <c r="O185" s="16" t="s">
        <v>548</v>
      </c>
      <c r="P185" s="16" t="str">
        <f t="shared" si="6"/>
        <v>Energy consumptionStart date timeDateTimeProposedConsumption/ConsumptionInfo/ConsumptionDetail/StartDateTime</v>
      </c>
      <c r="Q185" s="94" t="s">
        <v>1207</v>
      </c>
      <c r="R185" s="18"/>
    </row>
    <row r="186" spans="1:18" ht="26.25" customHeight="1" x14ac:dyDescent="0.2">
      <c r="A186" s="56" t="s">
        <v>468</v>
      </c>
      <c r="B186" s="56" t="s">
        <v>455</v>
      </c>
      <c r="C186" s="56" t="s">
        <v>503</v>
      </c>
      <c r="D186" s="17" t="str">
        <f>IFERROR(VLOOKUP($M186, Tables!$F$3:$G$9, 2, FALSE), "NEEDS QUALIFIER")</f>
        <v>Post</v>
      </c>
      <c r="E186" s="56" t="s">
        <v>510</v>
      </c>
      <c r="F186" s="16" t="str">
        <f t="shared" si="8"/>
        <v>Optional</v>
      </c>
      <c r="G186" s="16" t="str">
        <f t="shared" si="7"/>
        <v>Optional</v>
      </c>
      <c r="H186" s="35" t="str">
        <f>IF(OR($A$5=H$7,$B$5=H$7,$C$5=H$7, $D$5=H$7),IF(VLOOKUP($P186, 'Requirements Updated'!$A$4:$P$621,J$1,FALSE)=0, "",VLOOKUP($P186, 'Requirements Updated'!$A$4:$P$621,J$1,FALSE)), "")</f>
        <v/>
      </c>
      <c r="I186" s="35" t="str">
        <f>IF(OR($A$5=I$7,$B$5=I$7,$C$5=I$7, $D$5=I$7),IF(VLOOKUP($P186, 'Requirements Updated'!$A$4:$P$621,K$1,FALSE)=0, "",VLOOKUP($P186, 'Requirements Updated'!$A$4:$P$621,K$1,FALSE)), "")</f>
        <v/>
      </c>
      <c r="J186" s="35" t="str">
        <f>IF(OR($A$5=J$7,$B$5=J$7,$C$5=J$7, $D$5=J$7),IF(VLOOKUP($P186, 'Requirements Updated'!$A$4:$P$621,L$1,FALSE)=0, "",VLOOKUP($P186, 'Requirements Updated'!$A$4:$P$621,L$1,FALSE)), "")</f>
        <v/>
      </c>
      <c r="K186" s="35" t="str">
        <f>IF(OR($A$5=K$7,$B$5=K$7,$C$5=K$7, $D$5=K$7),IF(VLOOKUP($P186, 'Requirements Updated'!$A$4:$P$621,M$1,FALSE)=0, "",VLOOKUP($P186, 'Requirements Updated'!$A$4:$P$621,M$1,FALSE)), "")</f>
        <v/>
      </c>
      <c r="L186" s="17"/>
      <c r="M186" s="16" t="s">
        <v>296</v>
      </c>
      <c r="N186" s="17"/>
      <c r="O186" s="16" t="s">
        <v>544</v>
      </c>
      <c r="P186" s="16" t="str">
        <f t="shared" si="6"/>
        <v>Energy consumptionConsumptionNumberPostConsumption/ConsumptionInfo/ConsumptionDetail/Consumption</v>
      </c>
      <c r="Q186" s="94"/>
      <c r="R186" s="18"/>
    </row>
    <row r="187" spans="1:18" ht="26.25" customHeight="1" x14ac:dyDescent="0.2">
      <c r="A187" s="56" t="s">
        <v>468</v>
      </c>
      <c r="B187" s="56" t="s">
        <v>342</v>
      </c>
      <c r="C187" s="56" t="s">
        <v>621</v>
      </c>
      <c r="D187" s="17" t="str">
        <f>IFERROR(VLOOKUP($M187, Tables!$F$3:$G$9, 2, FALSE), "NEEDS QUALIFIER")</f>
        <v>Post</v>
      </c>
      <c r="E187" s="56" t="s">
        <v>511</v>
      </c>
      <c r="F187" s="16" t="str">
        <f t="shared" si="8"/>
        <v>Optional</v>
      </c>
      <c r="G187" s="16" t="str">
        <f t="shared" si="7"/>
        <v>Optional</v>
      </c>
      <c r="H187" s="35" t="str">
        <f>IF(OR($A$5=H$7,$B$5=H$7,$C$5=H$7, $D$5=H$7),IF(VLOOKUP($P187, 'Requirements Updated'!$A$4:$P$621,J$1,FALSE)=0, "",VLOOKUP($P187, 'Requirements Updated'!$A$4:$P$621,J$1,FALSE)), "")</f>
        <v/>
      </c>
      <c r="I187" s="35" t="str">
        <f>IF(OR($A$5=I$7,$B$5=I$7,$C$5=I$7, $D$5=I$7),IF(VLOOKUP($P187, 'Requirements Updated'!$A$4:$P$621,K$1,FALSE)=0, "",VLOOKUP($P187, 'Requirements Updated'!$A$4:$P$621,K$1,FALSE)), "")</f>
        <v/>
      </c>
      <c r="J187" s="35" t="str">
        <f>IF(OR($A$5=J$7,$B$5=J$7,$C$5=J$7, $D$5=J$7),IF(VLOOKUP($P187, 'Requirements Updated'!$A$4:$P$621,L$1,FALSE)=0, "",VLOOKUP($P187, 'Requirements Updated'!$A$4:$P$621,L$1,FALSE)), "")</f>
        <v/>
      </c>
      <c r="K187" s="35" t="str">
        <f>IF(OR($A$5=K$7,$B$5=K$7,$C$5=K$7, $D$5=K$7),IF(VLOOKUP($P187, 'Requirements Updated'!$A$4:$P$621,M$1,FALSE)=0, "",VLOOKUP($P187, 'Requirements Updated'!$A$4:$P$621,M$1,FALSE)), "")</f>
        <v/>
      </c>
      <c r="L187" s="17"/>
      <c r="M187" s="16" t="s">
        <v>296</v>
      </c>
      <c r="N187" s="17"/>
      <c r="O187" s="16" t="s">
        <v>545</v>
      </c>
      <c r="P187" s="16" t="str">
        <f t="shared" si="6"/>
        <v>Energy consumptionConsumption costNumber (dollars)PostConsumption/ConsumptionInfo/ConsumptionDetail/ConsumptionCost</v>
      </c>
      <c r="Q187" s="94"/>
      <c r="R187" s="18"/>
    </row>
    <row r="188" spans="1:18" ht="26.25" customHeight="1" x14ac:dyDescent="0.2">
      <c r="A188" s="56" t="s">
        <v>468</v>
      </c>
      <c r="B188" s="56" t="s">
        <v>343</v>
      </c>
      <c r="C188" s="56" t="s">
        <v>514</v>
      </c>
      <c r="D188" s="17" t="str">
        <f>IFERROR(VLOOKUP($M188, Tables!$F$3:$G$9, 2, FALSE), "NEEDS QUALIFIER")</f>
        <v>Post</v>
      </c>
      <c r="E188" s="56" t="s">
        <v>515</v>
      </c>
      <c r="F188" s="16" t="str">
        <f t="shared" si="8"/>
        <v>Optional</v>
      </c>
      <c r="G188" s="16" t="str">
        <f t="shared" si="7"/>
        <v>Optional</v>
      </c>
      <c r="H188" s="35" t="str">
        <f>IF(OR($A$5=H$7,$B$5=H$7,$C$5=H$7, $D$5=H$7),IF(VLOOKUP($P188, 'Requirements Updated'!$A$4:$P$621,J$1,FALSE)=0, "",VLOOKUP($P188, 'Requirements Updated'!$A$4:$P$621,J$1,FALSE)), "")</f>
        <v/>
      </c>
      <c r="I188" s="35" t="str">
        <f>IF(OR($A$5=I$7,$B$5=I$7,$C$5=I$7, $D$5=I$7),IF(VLOOKUP($P188, 'Requirements Updated'!$A$4:$P$621,K$1,FALSE)=0, "",VLOOKUP($P188, 'Requirements Updated'!$A$4:$P$621,K$1,FALSE)), "")</f>
        <v/>
      </c>
      <c r="J188" s="35" t="str">
        <f>IF(OR($A$5=J$7,$B$5=J$7,$C$5=J$7, $D$5=J$7),IF(VLOOKUP($P188, 'Requirements Updated'!$A$4:$P$621,L$1,FALSE)=0, "",VLOOKUP($P188, 'Requirements Updated'!$A$4:$P$621,L$1,FALSE)), "")</f>
        <v/>
      </c>
      <c r="K188" s="35" t="str">
        <f>IF(OR($A$5=K$7,$B$5=K$7,$C$5=K$7, $D$5=K$7),IF(VLOOKUP($P188, 'Requirements Updated'!$A$4:$P$621,M$1,FALSE)=0, "",VLOOKUP($P188, 'Requirements Updated'!$A$4:$P$621,M$1,FALSE)), "")</f>
        <v/>
      </c>
      <c r="L188" s="17"/>
      <c r="M188" s="16" t="s">
        <v>296</v>
      </c>
      <c r="N188" s="17"/>
      <c r="O188" s="16" t="s">
        <v>546</v>
      </c>
      <c r="P188" s="16" t="str">
        <f t="shared" si="6"/>
        <v>Energy consumptionEnd date timeDateTimePostConsumption/ConsumptionInfo/ConsumptionDetail/EndDateTime</v>
      </c>
      <c r="Q188" s="94"/>
      <c r="R188" s="18"/>
    </row>
    <row r="189" spans="1:18" ht="26.25" customHeight="1" x14ac:dyDescent="0.2">
      <c r="A189" s="56" t="s">
        <v>468</v>
      </c>
      <c r="B189" s="56" t="s">
        <v>74</v>
      </c>
      <c r="C189" s="56" t="s">
        <v>504</v>
      </c>
      <c r="D189" s="17" t="str">
        <f>IFERROR(VLOOKUP($M189, Tables!$F$3:$G$9, 2, FALSE), "NEEDS QUALIFIER")</f>
        <v>Post</v>
      </c>
      <c r="E189" s="56" t="s">
        <v>738</v>
      </c>
      <c r="F189" s="16" t="str">
        <f t="shared" si="8"/>
        <v>Optional</v>
      </c>
      <c r="G189" s="16" t="str">
        <f t="shared" si="7"/>
        <v>Optional</v>
      </c>
      <c r="H189" s="35" t="str">
        <f>IF(OR($A$5=H$7,$B$5=H$7,$C$5=H$7, $D$5=H$7),IF(VLOOKUP($P189, 'Requirements Updated'!$A$4:$P$621,J$1,FALSE)=0, "",VLOOKUP($P189, 'Requirements Updated'!$A$4:$P$621,J$1,FALSE)), "")</f>
        <v/>
      </c>
      <c r="I189" s="35" t="str">
        <f>IF(OR($A$5=I$7,$B$5=I$7,$C$5=I$7, $D$5=I$7),IF(VLOOKUP($P189, 'Requirements Updated'!$A$4:$P$621,K$1,FALSE)=0, "",VLOOKUP($P189, 'Requirements Updated'!$A$4:$P$621,K$1,FALSE)), "")</f>
        <v/>
      </c>
      <c r="J189" s="35" t="str">
        <f>IF(OR($A$5=J$7,$B$5=J$7,$C$5=J$7, $D$5=J$7),IF(VLOOKUP($P189, 'Requirements Updated'!$A$4:$P$621,L$1,FALSE)=0, "",VLOOKUP($P189, 'Requirements Updated'!$A$4:$P$621,L$1,FALSE)), "")</f>
        <v/>
      </c>
      <c r="K189" s="35" t="str">
        <f>IF(OR($A$5=K$7,$B$5=K$7,$C$5=K$7, $D$5=K$7),IF(VLOOKUP($P189, 'Requirements Updated'!$A$4:$P$621,M$1,FALSE)=0, "",VLOOKUP($P189, 'Requirements Updated'!$A$4:$P$621,M$1,FALSE)), "")</f>
        <v/>
      </c>
      <c r="L189" s="17"/>
      <c r="M189" s="16" t="s">
        <v>296</v>
      </c>
      <c r="N189" s="17"/>
      <c r="O189" s="16" t="s">
        <v>547</v>
      </c>
      <c r="P189" s="16" t="str">
        <f t="shared" si="6"/>
        <v>Energy consumptionFuelEnumerationPostConsumption/ConsumptionInfo/ConsumptionType/Energy/FuelType</v>
      </c>
      <c r="Q189" s="94"/>
      <c r="R189" s="18"/>
    </row>
    <row r="190" spans="1:18" ht="26.25" customHeight="1" x14ac:dyDescent="0.2">
      <c r="A190" s="56" t="s">
        <v>468</v>
      </c>
      <c r="B190" s="56" t="s">
        <v>344</v>
      </c>
      <c r="C190" s="56" t="s">
        <v>514</v>
      </c>
      <c r="D190" s="17" t="str">
        <f>IFERROR(VLOOKUP($M190, Tables!$F$3:$G$9, 2, FALSE), "NEEDS QUALIFIER")</f>
        <v>Post</v>
      </c>
      <c r="E190" s="56" t="s">
        <v>513</v>
      </c>
      <c r="F190" s="16" t="str">
        <f t="shared" si="8"/>
        <v>Optional</v>
      </c>
      <c r="G190" s="16" t="str">
        <f t="shared" si="7"/>
        <v>Optional</v>
      </c>
      <c r="H190" s="35" t="str">
        <f>IF(OR($A$5=H$7,$B$5=H$7,$C$5=H$7, $D$5=H$7),IF(VLOOKUP($P190, 'Requirements Updated'!$A$4:$P$621,J$1,FALSE)=0, "",VLOOKUP($P190, 'Requirements Updated'!$A$4:$P$621,J$1,FALSE)), "")</f>
        <v/>
      </c>
      <c r="I190" s="35" t="str">
        <f>IF(OR($A$5=I$7,$B$5=I$7,$C$5=I$7, $D$5=I$7),IF(VLOOKUP($P190, 'Requirements Updated'!$A$4:$P$621,K$1,FALSE)=0, "",VLOOKUP($P190, 'Requirements Updated'!$A$4:$P$621,K$1,FALSE)), "")</f>
        <v/>
      </c>
      <c r="J190" s="35" t="str">
        <f>IF(OR($A$5=J$7,$B$5=J$7,$C$5=J$7, $D$5=J$7),IF(VLOOKUP($P190, 'Requirements Updated'!$A$4:$P$621,L$1,FALSE)=0, "",VLOOKUP($P190, 'Requirements Updated'!$A$4:$P$621,L$1,FALSE)), "")</f>
        <v/>
      </c>
      <c r="K190" s="35" t="str">
        <f>IF(OR($A$5=K$7,$B$5=K$7,$C$5=K$7, $D$5=K$7),IF(VLOOKUP($P190, 'Requirements Updated'!$A$4:$P$621,M$1,FALSE)=0, "",VLOOKUP($P190, 'Requirements Updated'!$A$4:$P$621,M$1,FALSE)), "")</f>
        <v/>
      </c>
      <c r="L190" s="17"/>
      <c r="M190" s="16" t="s">
        <v>296</v>
      </c>
      <c r="N190" s="17"/>
      <c r="O190" s="16" t="s">
        <v>548</v>
      </c>
      <c r="P190" s="16" t="str">
        <f t="shared" si="6"/>
        <v>Energy consumptionStart date timeDateTimePostConsumption/ConsumptionInfo/ConsumptionDetail/StartDateTime</v>
      </c>
      <c r="Q190" s="94"/>
      <c r="R190" s="18"/>
    </row>
    <row r="191" spans="1:18" ht="26.25" customHeight="1" x14ac:dyDescent="0.2">
      <c r="A191" s="56" t="s">
        <v>470</v>
      </c>
      <c r="B191" s="56" t="s">
        <v>78</v>
      </c>
      <c r="C191" s="56" t="s">
        <v>505</v>
      </c>
      <c r="D191" s="17" t="str">
        <f>IFERROR(VLOOKUP($M191, Tables!$F$3:$G$9, 2, FALSE), "NEEDS QUALIFIER")</f>
        <v>Proposed</v>
      </c>
      <c r="E191" s="56" t="s">
        <v>1135</v>
      </c>
      <c r="F191" s="16" t="str">
        <f t="shared" si="8"/>
        <v>Optional</v>
      </c>
      <c r="G191" s="16" t="str">
        <f t="shared" si="7"/>
        <v>Optional</v>
      </c>
      <c r="H191" s="35" t="str">
        <f>IF(OR($A$5=H$7,$B$5=H$7,$C$5=H$7, $D$5=H$7),IF(VLOOKUP($P191, 'Requirements Updated'!$A$4:$P$621,J$1,FALSE)=0, "",VLOOKUP($P191, 'Requirements Updated'!$A$4:$P$621,J$1,FALSE)), "")</f>
        <v/>
      </c>
      <c r="I191" s="35" t="str">
        <f>IF(OR($A$5=I$7,$B$5=I$7,$C$5=I$7, $D$5=I$7),IF(VLOOKUP($P191, 'Requirements Updated'!$A$4:$P$621,K$1,FALSE)=0, "",VLOOKUP($P191, 'Requirements Updated'!$A$4:$P$621,K$1,FALSE)), "")</f>
        <v/>
      </c>
      <c r="J191" s="35" t="str">
        <f>IF(OR($A$5=J$7,$B$5=J$7,$C$5=J$7, $D$5=J$7),IF(VLOOKUP($P191, 'Requirements Updated'!$A$4:$P$621,L$1,FALSE)=0, "",VLOOKUP($P191, 'Requirements Updated'!$A$4:$P$621,L$1,FALSE)), "")</f>
        <v/>
      </c>
      <c r="K191" s="35" t="str">
        <f>IF(OR($A$5=K$7,$B$5=K$7,$C$5=K$7, $D$5=K$7),IF(VLOOKUP($P191, 'Requirements Updated'!$A$4:$P$621,M$1,FALSE)=0, "",VLOOKUP($P191, 'Requirements Updated'!$A$4:$P$621,M$1,FALSE)), "")</f>
        <v/>
      </c>
      <c r="L191" s="17"/>
      <c r="M191" s="16" t="s">
        <v>8</v>
      </c>
      <c r="N191" s="17"/>
      <c r="O191" s="16" t="s">
        <v>88</v>
      </c>
      <c r="P191" s="16" t="str">
        <f t="shared" si="6"/>
        <v>Energy savingsAnnual percent reductionFractionProposedProject/ProjectDetails/EnergySavingsInfo/AnnualPercentReduction</v>
      </c>
      <c r="Q191" s="94" t="s">
        <v>1208</v>
      </c>
      <c r="R191" s="18"/>
    </row>
    <row r="192" spans="1:18" ht="26.25" customHeight="1" x14ac:dyDescent="0.2">
      <c r="A192" s="56" t="s">
        <v>470</v>
      </c>
      <c r="B192" s="56" t="s">
        <v>78</v>
      </c>
      <c r="C192" s="56" t="s">
        <v>505</v>
      </c>
      <c r="D192" s="17" t="str">
        <f>IFERROR(VLOOKUP($M192, Tables!$F$3:$G$9, 2, FALSE), "NEEDS QUALIFIER")</f>
        <v>Post</v>
      </c>
      <c r="E192" s="56" t="s">
        <v>1135</v>
      </c>
      <c r="F192" s="16" t="str">
        <f t="shared" si="8"/>
        <v>Optional</v>
      </c>
      <c r="G192" s="16" t="str">
        <f t="shared" si="7"/>
        <v>Optional</v>
      </c>
      <c r="H192" s="35" t="str">
        <f>IF(OR($A$5=H$7,$B$5=H$7,$C$5=H$7, $D$5=H$7),IF(VLOOKUP($P192, 'Requirements Updated'!$A$4:$P$621,J$1,FALSE)=0, "",VLOOKUP($P192, 'Requirements Updated'!$A$4:$P$621,J$1,FALSE)), "")</f>
        <v/>
      </c>
      <c r="I192" s="35" t="str">
        <f>IF(OR($A$5=I$7,$B$5=I$7,$C$5=I$7, $D$5=I$7),IF(VLOOKUP($P192, 'Requirements Updated'!$A$4:$P$621,K$1,FALSE)=0, "",VLOOKUP($P192, 'Requirements Updated'!$A$4:$P$621,K$1,FALSE)), "")</f>
        <v/>
      </c>
      <c r="J192" s="35" t="str">
        <f>IF(OR($A$5=J$7,$B$5=J$7,$C$5=J$7, $D$5=J$7),IF(VLOOKUP($P192, 'Requirements Updated'!$A$4:$P$621,L$1,FALSE)=0, "",VLOOKUP($P192, 'Requirements Updated'!$A$4:$P$621,L$1,FALSE)), "")</f>
        <v/>
      </c>
      <c r="K192" s="35" t="str">
        <f>IF(OR($A$5=K$7,$B$5=K$7,$C$5=K$7, $D$5=K$7),IF(VLOOKUP($P192, 'Requirements Updated'!$A$4:$P$621,M$1,FALSE)=0, "",VLOOKUP($P192, 'Requirements Updated'!$A$4:$P$621,M$1,FALSE)), "")</f>
        <v/>
      </c>
      <c r="L192" s="17"/>
      <c r="M192" s="16" t="s">
        <v>296</v>
      </c>
      <c r="N192" s="17"/>
      <c r="O192" s="16" t="s">
        <v>88</v>
      </c>
      <c r="P192" s="16" t="str">
        <f t="shared" si="6"/>
        <v>Energy savingsAnnual percent reductionFractionPostProject/ProjectDetails/EnergySavingsInfo/AnnualPercentReduction</v>
      </c>
      <c r="Q192" s="94" t="s">
        <v>1209</v>
      </c>
      <c r="R192" s="18"/>
    </row>
    <row r="193" spans="1:18" ht="26.25" customHeight="1" x14ac:dyDescent="0.2">
      <c r="A193" s="56" t="s">
        <v>553</v>
      </c>
      <c r="B193" s="56" t="s">
        <v>329</v>
      </c>
      <c r="C193" s="56" t="s">
        <v>504</v>
      </c>
      <c r="D193" s="17" t="str">
        <f>IFERROR(VLOOKUP($M193, Tables!$F$3:$G$9, 2, FALSE), "NEEDS QUALIFIER")</f>
        <v>Pre</v>
      </c>
      <c r="E193" s="56" t="s">
        <v>776</v>
      </c>
      <c r="F193" s="16" t="str">
        <f t="shared" si="8"/>
        <v>Optional</v>
      </c>
      <c r="G193" s="16" t="str">
        <f t="shared" si="7"/>
        <v>Optional</v>
      </c>
      <c r="H193" s="35" t="str">
        <f>IF(OR($A$5=H$7,$B$5=H$7,$C$5=H$7, $D$5=H$7),IF(VLOOKUP($P193, 'Requirements Updated'!$A$4:$P$621,J$1,FALSE)=0, "",VLOOKUP($P193, 'Requirements Updated'!$A$4:$P$621,J$1,FALSE)), "")</f>
        <v/>
      </c>
      <c r="I193" s="35" t="str">
        <f>IF(OR($A$5=I$7,$B$5=I$7,$C$5=I$7, $D$5=I$7),IF(VLOOKUP($P193, 'Requirements Updated'!$A$4:$P$621,K$1,FALSE)=0, "",VLOOKUP($P193, 'Requirements Updated'!$A$4:$P$621,K$1,FALSE)), "")</f>
        <v/>
      </c>
      <c r="J193" s="35" t="str">
        <f>IF(OR($A$5=J$7,$B$5=J$7,$C$5=J$7, $D$5=J$7),IF(VLOOKUP($P193, 'Requirements Updated'!$A$4:$P$621,L$1,FALSE)=0, "",VLOOKUP($P193, 'Requirements Updated'!$A$4:$P$621,L$1,FALSE)), "")</f>
        <v/>
      </c>
      <c r="K193" s="35" t="str">
        <f>IF(OR($A$5=K$7,$B$5=K$7,$C$5=K$7, $D$5=K$7),IF(VLOOKUP($P193, 'Requirements Updated'!$A$4:$P$621,M$1,FALSE)=0, "",VLOOKUP($P193, 'Requirements Updated'!$A$4:$P$621,M$1,FALSE)), "")</f>
        <v/>
      </c>
      <c r="L193" s="17" t="s">
        <v>641</v>
      </c>
      <c r="M193" s="16" t="s">
        <v>21</v>
      </c>
      <c r="N193" s="17"/>
      <c r="O193" s="16" t="s">
        <v>330</v>
      </c>
      <c r="P193" s="16" t="str">
        <f t="shared" si="6"/>
        <v>Energy savings by end useEnd useEnumerationPreProject/ProjectDetails/EnergySavingsInfo/FuelSavings/EndUseSavings/EndUse</v>
      </c>
      <c r="Q193" s="94"/>
      <c r="R193" s="18"/>
    </row>
    <row r="194" spans="1:18" ht="26.25" customHeight="1" x14ac:dyDescent="0.2">
      <c r="A194" s="56" t="s">
        <v>553</v>
      </c>
      <c r="B194" s="56" t="s">
        <v>331</v>
      </c>
      <c r="C194" s="56" t="s">
        <v>503</v>
      </c>
      <c r="D194" s="17" t="str">
        <f>IFERROR(VLOOKUP($M194, Tables!$F$3:$G$9, 2, FALSE), "NEEDS QUALIFIER")</f>
        <v>Pre</v>
      </c>
      <c r="E194" s="56" t="s">
        <v>552</v>
      </c>
      <c r="F194" s="16" t="str">
        <f t="shared" si="8"/>
        <v>Optional</v>
      </c>
      <c r="G194" s="16" t="str">
        <f t="shared" si="7"/>
        <v>Optional</v>
      </c>
      <c r="H194" s="35" t="str">
        <f>IF(OR($A$5=H$7,$B$5=H$7,$C$5=H$7, $D$5=H$7),IF(VLOOKUP($P194, 'Requirements Updated'!$A$4:$P$621,J$1,FALSE)=0, "",VLOOKUP($P194, 'Requirements Updated'!$A$4:$P$621,J$1,FALSE)), "")</f>
        <v/>
      </c>
      <c r="I194" s="35" t="str">
        <f>IF(OR($A$5=I$7,$B$5=I$7,$C$5=I$7, $D$5=I$7),IF(VLOOKUP($P194, 'Requirements Updated'!$A$4:$P$621,K$1,FALSE)=0, "",VLOOKUP($P194, 'Requirements Updated'!$A$4:$P$621,K$1,FALSE)), "")</f>
        <v/>
      </c>
      <c r="J194" s="35" t="str">
        <f>IF(OR($A$5=J$7,$B$5=J$7,$C$5=J$7, $D$5=J$7),IF(VLOOKUP($P194, 'Requirements Updated'!$A$4:$P$621,L$1,FALSE)=0, "",VLOOKUP($P194, 'Requirements Updated'!$A$4:$P$621,L$1,FALSE)), "")</f>
        <v/>
      </c>
      <c r="K194" s="35" t="str">
        <f>IF(OR($A$5=K$7,$B$5=K$7,$C$5=K$7, $D$5=K$7),IF(VLOOKUP($P194, 'Requirements Updated'!$A$4:$P$621,M$1,FALSE)=0, "",VLOOKUP($P194, 'Requirements Updated'!$A$4:$P$621,M$1,FALSE)), "")</f>
        <v/>
      </c>
      <c r="L194" s="17" t="s">
        <v>641</v>
      </c>
      <c r="M194" s="16" t="s">
        <v>21</v>
      </c>
      <c r="N194" s="17"/>
      <c r="O194" s="16" t="s">
        <v>332</v>
      </c>
      <c r="P194" s="16" t="str">
        <f t="shared" si="6"/>
        <v>Energy savings by end useEnd use valueNumberPreProject/ProjectDetails/EnergySavingsInfo/FuelSavings/EndUseSavings/EndUseValue</v>
      </c>
      <c r="Q194" s="94"/>
      <c r="R194" s="18"/>
    </row>
    <row r="195" spans="1:18" ht="26.25" customHeight="1" x14ac:dyDescent="0.2">
      <c r="A195" s="56" t="s">
        <v>553</v>
      </c>
      <c r="B195" s="56" t="s">
        <v>329</v>
      </c>
      <c r="C195" s="56" t="s">
        <v>504</v>
      </c>
      <c r="D195" s="17" t="str">
        <f>IFERROR(VLOOKUP($M195, Tables!$F$3:$G$9, 2, FALSE), "NEEDS QUALIFIER")</f>
        <v>Proposed</v>
      </c>
      <c r="E195" s="56" t="s">
        <v>776</v>
      </c>
      <c r="F195" s="16" t="str">
        <f t="shared" si="8"/>
        <v>Optional</v>
      </c>
      <c r="G195" s="16" t="str">
        <f t="shared" si="7"/>
        <v>Optional</v>
      </c>
      <c r="H195" s="35" t="str">
        <f>IF(OR($A$5=H$7,$B$5=H$7,$C$5=H$7, $D$5=H$7),IF(VLOOKUP($P195, 'Requirements Updated'!$A$4:$P$621,J$1,FALSE)=0, "",VLOOKUP($P195, 'Requirements Updated'!$A$4:$P$621,J$1,FALSE)), "")</f>
        <v/>
      </c>
      <c r="I195" s="35" t="str">
        <f>IF(OR($A$5=I$7,$B$5=I$7,$C$5=I$7, $D$5=I$7),IF(VLOOKUP($P195, 'Requirements Updated'!$A$4:$P$621,K$1,FALSE)=0, "",VLOOKUP($P195, 'Requirements Updated'!$A$4:$P$621,K$1,FALSE)), "")</f>
        <v/>
      </c>
      <c r="J195" s="35" t="str">
        <f>IF(OR($A$5=J$7,$B$5=J$7,$C$5=J$7, $D$5=J$7),IF(VLOOKUP($P195, 'Requirements Updated'!$A$4:$P$621,L$1,FALSE)=0, "",VLOOKUP($P195, 'Requirements Updated'!$A$4:$P$621,L$1,FALSE)), "")</f>
        <v/>
      </c>
      <c r="K195" s="35" t="str">
        <f>IF(OR($A$5=K$7,$B$5=K$7,$C$5=K$7, $D$5=K$7),IF(VLOOKUP($P195, 'Requirements Updated'!$A$4:$P$621,M$1,FALSE)=0, "",VLOOKUP($P195, 'Requirements Updated'!$A$4:$P$621,M$1,FALSE)), "")</f>
        <v/>
      </c>
      <c r="L195" s="17"/>
      <c r="M195" s="16" t="s">
        <v>28</v>
      </c>
      <c r="N195" s="17"/>
      <c r="O195" s="16" t="s">
        <v>330</v>
      </c>
      <c r="P195" s="16" t="str">
        <f t="shared" si="6"/>
        <v>Energy savings by end useEnd useEnumerationProposedProject/ProjectDetails/EnergySavingsInfo/FuelSavings/EndUseSavings/EndUse</v>
      </c>
      <c r="Q195" s="94" t="s">
        <v>1207</v>
      </c>
      <c r="R195" s="18"/>
    </row>
    <row r="196" spans="1:18" ht="26.25" customHeight="1" x14ac:dyDescent="0.2">
      <c r="A196" s="56" t="s">
        <v>553</v>
      </c>
      <c r="B196" s="56" t="s">
        <v>331</v>
      </c>
      <c r="C196" s="56" t="s">
        <v>503</v>
      </c>
      <c r="D196" s="17" t="str">
        <f>IFERROR(VLOOKUP($M196, Tables!$F$3:$G$9, 2, FALSE), "NEEDS QUALIFIER")</f>
        <v>Proposed</v>
      </c>
      <c r="E196" s="56" t="s">
        <v>552</v>
      </c>
      <c r="F196" s="16" t="str">
        <f t="shared" si="8"/>
        <v>Optional</v>
      </c>
      <c r="G196" s="16" t="str">
        <f t="shared" si="7"/>
        <v>Optional</v>
      </c>
      <c r="H196" s="35" t="str">
        <f>IF(OR($A$5=H$7,$B$5=H$7,$C$5=H$7, $D$5=H$7),IF(VLOOKUP($P196, 'Requirements Updated'!$A$4:$P$621,J$1,FALSE)=0, "",VLOOKUP($P196, 'Requirements Updated'!$A$4:$P$621,J$1,FALSE)), "")</f>
        <v/>
      </c>
      <c r="I196" s="35" t="str">
        <f>IF(OR($A$5=I$7,$B$5=I$7,$C$5=I$7, $D$5=I$7),IF(VLOOKUP($P196, 'Requirements Updated'!$A$4:$P$621,K$1,FALSE)=0, "",VLOOKUP($P196, 'Requirements Updated'!$A$4:$P$621,K$1,FALSE)), "")</f>
        <v/>
      </c>
      <c r="J196" s="35" t="str">
        <f>IF(OR($A$5=J$7,$B$5=J$7,$C$5=J$7, $D$5=J$7),IF(VLOOKUP($P196, 'Requirements Updated'!$A$4:$P$621,L$1,FALSE)=0, "",VLOOKUP($P196, 'Requirements Updated'!$A$4:$P$621,L$1,FALSE)), "")</f>
        <v/>
      </c>
      <c r="K196" s="35" t="str">
        <f>IF(OR($A$5=K$7,$B$5=K$7,$C$5=K$7, $D$5=K$7),IF(VLOOKUP($P196, 'Requirements Updated'!$A$4:$P$621,M$1,FALSE)=0, "",VLOOKUP($P196, 'Requirements Updated'!$A$4:$P$621,M$1,FALSE)), "")</f>
        <v/>
      </c>
      <c r="L196" s="17"/>
      <c r="M196" s="16" t="s">
        <v>28</v>
      </c>
      <c r="N196" s="17"/>
      <c r="O196" s="16" t="s">
        <v>332</v>
      </c>
      <c r="P196" s="16" t="str">
        <f t="shared" si="6"/>
        <v>Energy savings by end useEnd use valueNumberProposedProject/ProjectDetails/EnergySavingsInfo/FuelSavings/EndUseSavings/EndUseValue</v>
      </c>
      <c r="Q196" s="94" t="s">
        <v>1207</v>
      </c>
      <c r="R196" s="18"/>
    </row>
    <row r="197" spans="1:18" ht="26.25" customHeight="1" x14ac:dyDescent="0.2">
      <c r="A197" s="56" t="s">
        <v>553</v>
      </c>
      <c r="B197" s="56" t="s">
        <v>329</v>
      </c>
      <c r="C197" s="56" t="s">
        <v>504</v>
      </c>
      <c r="D197" s="17" t="str">
        <f>IFERROR(VLOOKUP($M197, Tables!$F$3:$G$9, 2, FALSE), "NEEDS QUALIFIER")</f>
        <v>Post</v>
      </c>
      <c r="E197" s="56" t="s">
        <v>776</v>
      </c>
      <c r="F197" s="16" t="str">
        <f t="shared" si="8"/>
        <v>Optional</v>
      </c>
      <c r="G197" s="16" t="str">
        <f t="shared" si="7"/>
        <v>Optional</v>
      </c>
      <c r="H197" s="35" t="str">
        <f>IF(OR($A$5=H$7,$B$5=H$7,$C$5=H$7, $D$5=H$7),IF(VLOOKUP($P197, 'Requirements Updated'!$A$4:$P$621,J$1,FALSE)=0, "",VLOOKUP($P197, 'Requirements Updated'!$A$4:$P$621,J$1,FALSE)), "")</f>
        <v/>
      </c>
      <c r="I197" s="35" t="str">
        <f>IF(OR($A$5=I$7,$B$5=I$7,$C$5=I$7, $D$5=I$7),IF(VLOOKUP($P197, 'Requirements Updated'!$A$4:$P$621,K$1,FALSE)=0, "",VLOOKUP($P197, 'Requirements Updated'!$A$4:$P$621,K$1,FALSE)), "")</f>
        <v/>
      </c>
      <c r="J197" s="35" t="str">
        <f>IF(OR($A$5=J$7,$B$5=J$7,$C$5=J$7, $D$5=J$7),IF(VLOOKUP($P197, 'Requirements Updated'!$A$4:$P$621,L$1,FALSE)=0, "",VLOOKUP($P197, 'Requirements Updated'!$A$4:$P$621,L$1,FALSE)), "")</f>
        <v/>
      </c>
      <c r="K197" s="35" t="str">
        <f>IF(OR($A$5=K$7,$B$5=K$7,$C$5=K$7, $D$5=K$7),IF(VLOOKUP($P197, 'Requirements Updated'!$A$4:$P$621,M$1,FALSE)=0, "",VLOOKUP($P197, 'Requirements Updated'!$A$4:$P$621,M$1,FALSE)), "")</f>
        <v/>
      </c>
      <c r="L197" s="17"/>
      <c r="M197" s="16" t="s">
        <v>296</v>
      </c>
      <c r="N197" s="17"/>
      <c r="O197" s="16" t="s">
        <v>330</v>
      </c>
      <c r="P197" s="16" t="str">
        <f t="shared" si="6"/>
        <v>Energy savings by end useEnd useEnumerationPostProject/ProjectDetails/EnergySavingsInfo/FuelSavings/EndUseSavings/EndUse</v>
      </c>
      <c r="Q197" s="94"/>
      <c r="R197" s="18"/>
    </row>
    <row r="198" spans="1:18" ht="26.25" customHeight="1" x14ac:dyDescent="0.2">
      <c r="A198" s="56" t="s">
        <v>553</v>
      </c>
      <c r="B198" s="56" t="s">
        <v>331</v>
      </c>
      <c r="C198" s="56" t="s">
        <v>503</v>
      </c>
      <c r="D198" s="17" t="str">
        <f>IFERROR(VLOOKUP($M198, Tables!$F$3:$G$9, 2, FALSE), "NEEDS QUALIFIER")</f>
        <v>Post</v>
      </c>
      <c r="E198" s="56" t="s">
        <v>552</v>
      </c>
      <c r="F198" s="16" t="str">
        <f t="shared" si="8"/>
        <v>Optional</v>
      </c>
      <c r="G198" s="16" t="str">
        <f t="shared" si="7"/>
        <v>Optional</v>
      </c>
      <c r="H198" s="35" t="str">
        <f>IF(OR($A$5=H$7,$B$5=H$7,$C$5=H$7, $D$5=H$7),IF(VLOOKUP($P198, 'Requirements Updated'!$A$4:$P$621,J$1,FALSE)=0, "",VLOOKUP($P198, 'Requirements Updated'!$A$4:$P$621,J$1,FALSE)), "")</f>
        <v/>
      </c>
      <c r="I198" s="35" t="str">
        <f>IF(OR($A$5=I$7,$B$5=I$7,$C$5=I$7, $D$5=I$7),IF(VLOOKUP($P198, 'Requirements Updated'!$A$4:$P$621,K$1,FALSE)=0, "",VLOOKUP($P198, 'Requirements Updated'!$A$4:$P$621,K$1,FALSE)), "")</f>
        <v/>
      </c>
      <c r="J198" s="35" t="str">
        <f>IF(OR($A$5=J$7,$B$5=J$7,$C$5=J$7, $D$5=J$7),IF(VLOOKUP($P198, 'Requirements Updated'!$A$4:$P$621,L$1,FALSE)=0, "",VLOOKUP($P198, 'Requirements Updated'!$A$4:$P$621,L$1,FALSE)), "")</f>
        <v/>
      </c>
      <c r="K198" s="35" t="str">
        <f>IF(OR($A$5=K$7,$B$5=K$7,$C$5=K$7, $D$5=K$7),IF(VLOOKUP($P198, 'Requirements Updated'!$A$4:$P$621,M$1,FALSE)=0, "",VLOOKUP($P198, 'Requirements Updated'!$A$4:$P$621,M$1,FALSE)), "")</f>
        <v/>
      </c>
      <c r="L198" s="17"/>
      <c r="M198" s="16" t="s">
        <v>296</v>
      </c>
      <c r="N198" s="17"/>
      <c r="O198" s="16" t="s">
        <v>332</v>
      </c>
      <c r="P198" s="16" t="str">
        <f t="shared" si="6"/>
        <v>Energy savings by end useEnd use valueNumberPostProject/ProjectDetails/EnergySavingsInfo/FuelSavings/EndUseSavings/EndUseValue</v>
      </c>
      <c r="Q198" s="94"/>
      <c r="R198" s="18"/>
    </row>
    <row r="199" spans="1:18" ht="26.25" customHeight="1" x14ac:dyDescent="0.2">
      <c r="A199" s="56" t="s">
        <v>551</v>
      </c>
      <c r="B199" s="56" t="s">
        <v>74</v>
      </c>
      <c r="C199" s="56" t="s">
        <v>504</v>
      </c>
      <c r="D199" s="17" t="str">
        <f>IFERROR(VLOOKUP($M199, Tables!$F$3:$G$9, 2, FALSE), "NEEDS QUALIFIER")</f>
        <v>Any</v>
      </c>
      <c r="E199" s="56" t="s">
        <v>738</v>
      </c>
      <c r="F199" s="16" t="str">
        <f t="shared" si="8"/>
        <v>Optional</v>
      </c>
      <c r="G199" s="16" t="str">
        <f t="shared" si="7"/>
        <v>Optional</v>
      </c>
      <c r="H199" s="35" t="str">
        <f>IF(OR($A$5=H$7,$B$5=H$7,$C$5=H$7, $D$5=H$7),IF(VLOOKUP($P199, 'Requirements Updated'!$A$4:$P$621,J$1,FALSE)=0, "",VLOOKUP($P199, 'Requirements Updated'!$A$4:$P$621,J$1,FALSE)), "")</f>
        <v/>
      </c>
      <c r="I199" s="35" t="str">
        <f>IF(OR($A$5=I$7,$B$5=I$7,$C$5=I$7, $D$5=I$7),IF(VLOOKUP($P199, 'Requirements Updated'!$A$4:$P$621,K$1,FALSE)=0, "",VLOOKUP($P199, 'Requirements Updated'!$A$4:$P$621,K$1,FALSE)), "")</f>
        <v/>
      </c>
      <c r="J199" s="35" t="str">
        <f>IF(OR($A$5=J$7,$B$5=J$7,$C$5=J$7, $D$5=J$7),IF(VLOOKUP($P199, 'Requirements Updated'!$A$4:$P$621,L$1,FALSE)=0, "",VLOOKUP($P199, 'Requirements Updated'!$A$4:$P$621,L$1,FALSE)), "")</f>
        <v/>
      </c>
      <c r="K199" s="35" t="str">
        <f>IF(OR($A$5=K$7,$B$5=K$7,$C$5=K$7, $D$5=K$7),IF(VLOOKUP($P199, 'Requirements Updated'!$A$4:$P$621,M$1,FALSE)=0, "",VLOOKUP($P199, 'Requirements Updated'!$A$4:$P$621,M$1,FALSE)), "")</f>
        <v/>
      </c>
      <c r="L199" s="17"/>
      <c r="M199" s="16" t="s">
        <v>31</v>
      </c>
      <c r="N199" s="17"/>
      <c r="O199" s="16" t="s">
        <v>75</v>
      </c>
      <c r="P199" s="16" t="str">
        <f t="shared" si="6"/>
        <v>Energy savings by fuelFuelEnumerationAnyUtility/UtilitiesorFuelProviders/UtilityFuelProvider/UtilityServiceTypeProvided</v>
      </c>
      <c r="Q199" s="94"/>
      <c r="R199" s="18"/>
    </row>
    <row r="200" spans="1:18" ht="26.25" customHeight="1" x14ac:dyDescent="0.2">
      <c r="A200" s="56" t="s">
        <v>551</v>
      </c>
      <c r="B200" s="56" t="s">
        <v>74</v>
      </c>
      <c r="C200" s="56"/>
      <c r="D200" s="17" t="str">
        <f>IFERROR(VLOOKUP($M200, Tables!$F$3:$G$9, 2, FALSE), "NEEDS QUALIFIER")</f>
        <v>Proposed</v>
      </c>
      <c r="E200" s="56" t="s">
        <v>738</v>
      </c>
      <c r="F200" s="16" t="str">
        <f t="shared" si="8"/>
        <v>Optional</v>
      </c>
      <c r="G200" s="16" t="str">
        <f t="shared" si="7"/>
        <v>Optional</v>
      </c>
      <c r="H200" s="35" t="str">
        <f>IF(OR($A$5=H$7,$B$5=H$7,$C$5=H$7, $D$5=H$7),IF(VLOOKUP($P200, 'Requirements Updated'!$A$4:$P$621,J$1,FALSE)=0, "",VLOOKUP($P200, 'Requirements Updated'!$A$4:$P$621,J$1,FALSE)), "")</f>
        <v/>
      </c>
      <c r="I200" s="35" t="str">
        <f>IF(OR($A$5=I$7,$B$5=I$7,$C$5=I$7, $D$5=I$7),IF(VLOOKUP($P200, 'Requirements Updated'!$A$4:$P$621,K$1,FALSE)=0, "",VLOOKUP($P200, 'Requirements Updated'!$A$4:$P$621,K$1,FALSE)), "")</f>
        <v/>
      </c>
      <c r="J200" s="35" t="str">
        <f>IF(OR($A$5=J$7,$B$5=J$7,$C$5=J$7, $D$5=J$7),IF(VLOOKUP($P200, 'Requirements Updated'!$A$4:$P$621,L$1,FALSE)=0, "",VLOOKUP($P200, 'Requirements Updated'!$A$4:$P$621,L$1,FALSE)), "")</f>
        <v/>
      </c>
      <c r="K200" s="35" t="str">
        <f>IF(OR($A$5=K$7,$B$5=K$7,$C$5=K$7, $D$5=K$7),IF(VLOOKUP($P200, 'Requirements Updated'!$A$4:$P$621,M$1,FALSE)=0, "",VLOOKUP($P200, 'Requirements Updated'!$A$4:$P$621,M$1,FALSE)), "")</f>
        <v/>
      </c>
      <c r="L200" s="17" t="s">
        <v>643</v>
      </c>
      <c r="M200" s="16" t="s">
        <v>8</v>
      </c>
      <c r="N200" s="17"/>
      <c r="O200" s="16" t="s">
        <v>549</v>
      </c>
      <c r="P200" s="16" t="str">
        <f t="shared" si="6"/>
        <v>Energy savings by fuelFuelProposedProject/ProjectDetails/EnergySavingsInfo/FuelSavings/FuelType</v>
      </c>
      <c r="Q200" s="94" t="s">
        <v>1208</v>
      </c>
      <c r="R200" s="18"/>
    </row>
    <row r="201" spans="1:18" ht="26.25" customHeight="1" x14ac:dyDescent="0.2">
      <c r="A201" s="56" t="s">
        <v>551</v>
      </c>
      <c r="B201" s="56" t="s">
        <v>12</v>
      </c>
      <c r="C201" s="56" t="s">
        <v>503</v>
      </c>
      <c r="D201" s="17" t="str">
        <f>IFERROR(VLOOKUP($M201, Tables!$F$3:$G$9, 2, FALSE), "NEEDS QUALIFIER")</f>
        <v>Proposed</v>
      </c>
      <c r="E201" s="56" t="s">
        <v>1138</v>
      </c>
      <c r="F201" s="16" t="str">
        <f t="shared" si="8"/>
        <v>Optional</v>
      </c>
      <c r="G201" s="16" t="str">
        <f t="shared" si="7"/>
        <v>Optional</v>
      </c>
      <c r="H201" s="35" t="str">
        <f>IF(OR($A$5=H$7,$B$5=H$7,$C$5=H$7, $D$5=H$7),IF(VLOOKUP($P201, 'Requirements Updated'!$A$4:$P$621,J$1,FALSE)=0, "",VLOOKUP($P201, 'Requirements Updated'!$A$4:$P$621,J$1,FALSE)), "")</f>
        <v/>
      </c>
      <c r="I201" s="35" t="str">
        <f>IF(OR($A$5=I$7,$B$5=I$7,$C$5=I$7, $D$5=I$7),IF(VLOOKUP($P201, 'Requirements Updated'!$A$4:$P$621,K$1,FALSE)=0, "",VLOOKUP($P201, 'Requirements Updated'!$A$4:$P$621,K$1,FALSE)), "")</f>
        <v/>
      </c>
      <c r="J201" s="35" t="str">
        <f>IF(OR($A$5=J$7,$B$5=J$7,$C$5=J$7, $D$5=J$7),IF(VLOOKUP($P201, 'Requirements Updated'!$A$4:$P$621,L$1,FALSE)=0, "",VLOOKUP($P201, 'Requirements Updated'!$A$4:$P$621,L$1,FALSE)), "")</f>
        <v/>
      </c>
      <c r="K201" s="35" t="str">
        <f>IF(OR($A$5=K$7,$B$5=K$7,$C$5=K$7, $D$5=K$7),IF(VLOOKUP($P201, 'Requirements Updated'!$A$4:$P$621,M$1,FALSE)=0, "",VLOOKUP($P201, 'Requirements Updated'!$A$4:$P$621,M$1,FALSE)), "")</f>
        <v/>
      </c>
      <c r="L201" s="17"/>
      <c r="M201" s="16" t="s">
        <v>8</v>
      </c>
      <c r="N201" s="17" t="s">
        <v>76</v>
      </c>
      <c r="O201" s="16" t="s">
        <v>77</v>
      </c>
      <c r="P201" s="16" t="str">
        <f t="shared" ref="P201:P264" si="9">IF(LEN(A201&amp;B201&amp;C201&amp;D201&amp;O201)&gt;255, LEFT(A201&amp;B201&amp;C201&amp;D201&amp;O201, 255), A201&amp;B201&amp;C201&amp;D201&amp;O201)</f>
        <v>Energy savings by fuelTotal savingsNumberProposedProject/ProjectDetails/EnergySavingsInfo/FuelSavings/TotalSavings</v>
      </c>
      <c r="Q201" s="94" t="s">
        <v>1208</v>
      </c>
      <c r="R201" s="18"/>
    </row>
    <row r="202" spans="1:18" ht="26.25" customHeight="1" x14ac:dyDescent="0.2">
      <c r="A202" s="56" t="s">
        <v>551</v>
      </c>
      <c r="B202" s="56" t="s">
        <v>78</v>
      </c>
      <c r="C202" s="56" t="s">
        <v>505</v>
      </c>
      <c r="D202" s="17" t="str">
        <f>IFERROR(VLOOKUP($M202, Tables!$F$3:$G$9, 2, FALSE), "NEEDS QUALIFIER")</f>
        <v>Proposed</v>
      </c>
      <c r="E202" s="56" t="s">
        <v>1136</v>
      </c>
      <c r="F202" s="16" t="str">
        <f t="shared" si="8"/>
        <v>Optional</v>
      </c>
      <c r="G202" s="16" t="str">
        <f t="shared" ref="G202:G265" si="10">F202</f>
        <v>Optional</v>
      </c>
      <c r="H202" s="35" t="str">
        <f>IF(OR($A$5=H$7,$B$5=H$7,$C$5=H$7, $D$5=H$7),IF(VLOOKUP($P202, 'Requirements Updated'!$A$4:$P$621,J$1,FALSE)=0, "",VLOOKUP($P202, 'Requirements Updated'!$A$4:$P$621,J$1,FALSE)), "")</f>
        <v/>
      </c>
      <c r="I202" s="35" t="str">
        <f>IF(OR($A$5=I$7,$B$5=I$7,$C$5=I$7, $D$5=I$7),IF(VLOOKUP($P202, 'Requirements Updated'!$A$4:$P$621,K$1,FALSE)=0, "",VLOOKUP($P202, 'Requirements Updated'!$A$4:$P$621,K$1,FALSE)), "")</f>
        <v/>
      </c>
      <c r="J202" s="35" t="str">
        <f>IF(OR($A$5=J$7,$B$5=J$7,$C$5=J$7, $D$5=J$7),IF(VLOOKUP($P202, 'Requirements Updated'!$A$4:$P$621,L$1,FALSE)=0, "",VLOOKUP($P202, 'Requirements Updated'!$A$4:$P$621,L$1,FALSE)), "")</f>
        <v/>
      </c>
      <c r="K202" s="35" t="str">
        <f>IF(OR($A$5=K$7,$B$5=K$7,$C$5=K$7, $D$5=K$7),IF(VLOOKUP($P202, 'Requirements Updated'!$A$4:$P$621,M$1,FALSE)=0, "",VLOOKUP($P202, 'Requirements Updated'!$A$4:$P$621,M$1,FALSE)), "")</f>
        <v/>
      </c>
      <c r="L202" s="17"/>
      <c r="M202" s="16" t="s">
        <v>8</v>
      </c>
      <c r="N202" s="17"/>
      <c r="O202" s="16" t="s">
        <v>79</v>
      </c>
      <c r="P202" s="16" t="str">
        <f t="shared" si="9"/>
        <v>Energy savings by fuelAnnual percent reductionFractionProposedProject/ProjectDetails/EnergySavingsInfo/FuelSavings/PctReduction</v>
      </c>
      <c r="Q202" s="94" t="s">
        <v>1208</v>
      </c>
      <c r="R202" s="18"/>
    </row>
    <row r="203" spans="1:18" ht="26.25" customHeight="1" x14ac:dyDescent="0.2">
      <c r="A203" s="56" t="s">
        <v>551</v>
      </c>
      <c r="B203" s="56" t="s">
        <v>14</v>
      </c>
      <c r="C203" s="56" t="s">
        <v>504</v>
      </c>
      <c r="D203" s="17" t="str">
        <f>IFERROR(VLOOKUP($M203, Tables!$F$3:$G$9, 2, FALSE), "NEEDS QUALIFIER")</f>
        <v>Proposed</v>
      </c>
      <c r="E203" s="56" t="s">
        <v>763</v>
      </c>
      <c r="F203" s="16" t="str">
        <f t="shared" si="8"/>
        <v>Optional</v>
      </c>
      <c r="G203" s="16" t="str">
        <f t="shared" si="10"/>
        <v>Optional</v>
      </c>
      <c r="H203" s="35" t="str">
        <f>IF(OR($A$5=H$7,$B$5=H$7,$C$5=H$7, $D$5=H$7),IF(VLOOKUP($P203, 'Requirements Updated'!$A$4:$P$621,J$1,FALSE)=0, "",VLOOKUP($P203, 'Requirements Updated'!$A$4:$P$621,J$1,FALSE)), "")</f>
        <v/>
      </c>
      <c r="I203" s="35" t="str">
        <f>IF(OR($A$5=I$7,$B$5=I$7,$C$5=I$7, $D$5=I$7),IF(VLOOKUP($P203, 'Requirements Updated'!$A$4:$P$621,K$1,FALSE)=0, "",VLOOKUP($P203, 'Requirements Updated'!$A$4:$P$621,K$1,FALSE)), "")</f>
        <v/>
      </c>
      <c r="J203" s="35" t="str">
        <f>IF(OR($A$5=J$7,$B$5=J$7,$C$5=J$7, $D$5=J$7),IF(VLOOKUP($P203, 'Requirements Updated'!$A$4:$P$621,L$1,FALSE)=0, "",VLOOKUP($P203, 'Requirements Updated'!$A$4:$P$621,L$1,FALSE)), "")</f>
        <v/>
      </c>
      <c r="K203" s="35" t="str">
        <f>IF(OR($A$5=K$7,$B$5=K$7,$C$5=K$7, $D$5=K$7),IF(VLOOKUP($P203, 'Requirements Updated'!$A$4:$P$621,M$1,FALSE)=0, "",VLOOKUP($P203, 'Requirements Updated'!$A$4:$P$621,M$1,FALSE)), "")</f>
        <v/>
      </c>
      <c r="L203" s="17"/>
      <c r="M203" s="16" t="s">
        <v>8</v>
      </c>
      <c r="N203" s="17"/>
      <c r="O203" s="16" t="s">
        <v>80</v>
      </c>
      <c r="P203" s="16" t="str">
        <f t="shared" si="9"/>
        <v>Energy savings by fuelUnitsEnumerationProposedProject/ProjectDetails/EnergySavingsInfo/FuelSavings/Units</v>
      </c>
      <c r="Q203" s="94" t="s">
        <v>1208</v>
      </c>
      <c r="R203" s="18"/>
    </row>
    <row r="204" spans="1:18" ht="26.25" customHeight="1" x14ac:dyDescent="0.2">
      <c r="A204" s="56" t="s">
        <v>551</v>
      </c>
      <c r="B204" s="56" t="s">
        <v>16</v>
      </c>
      <c r="C204" s="56" t="s">
        <v>621</v>
      </c>
      <c r="D204" s="17" t="str">
        <f>IFERROR(VLOOKUP($M204, Tables!$F$3:$G$9, 2, FALSE), "NEEDS QUALIFIER")</f>
        <v>Proposed</v>
      </c>
      <c r="E204" s="56" t="s">
        <v>1137</v>
      </c>
      <c r="F204" s="16" t="str">
        <f t="shared" si="8"/>
        <v>Optional</v>
      </c>
      <c r="G204" s="16" t="str">
        <f t="shared" si="10"/>
        <v>Optional</v>
      </c>
      <c r="H204" s="35" t="str">
        <f>IF(OR($A$5=H$7,$B$5=H$7,$C$5=H$7, $D$5=H$7),IF(VLOOKUP($P204, 'Requirements Updated'!$A$4:$P$621,J$1,FALSE)=0, "",VLOOKUP($P204, 'Requirements Updated'!$A$4:$P$621,J$1,FALSE)), "")</f>
        <v/>
      </c>
      <c r="I204" s="35" t="str">
        <f>IF(OR($A$5=I$7,$B$5=I$7,$C$5=I$7, $D$5=I$7),IF(VLOOKUP($P204, 'Requirements Updated'!$A$4:$P$621,K$1,FALSE)=0, "",VLOOKUP($P204, 'Requirements Updated'!$A$4:$P$621,K$1,FALSE)), "")</f>
        <v/>
      </c>
      <c r="J204" s="35" t="str">
        <f>IF(OR($A$5=J$7,$B$5=J$7,$C$5=J$7, $D$5=J$7),IF(VLOOKUP($P204, 'Requirements Updated'!$A$4:$P$621,L$1,FALSE)=0, "",VLOOKUP($P204, 'Requirements Updated'!$A$4:$P$621,L$1,FALSE)), "")</f>
        <v/>
      </c>
      <c r="K204" s="35" t="str">
        <f>IF(OR($A$5=K$7,$B$5=K$7,$C$5=K$7, $D$5=K$7),IF(VLOOKUP($P204, 'Requirements Updated'!$A$4:$P$621,M$1,FALSE)=0, "",VLOOKUP($P204, 'Requirements Updated'!$A$4:$P$621,M$1,FALSE)), "")</f>
        <v/>
      </c>
      <c r="L204" s="17"/>
      <c r="M204" s="16" t="s">
        <v>8</v>
      </c>
      <c r="N204" s="17"/>
      <c r="O204" s="16" t="s">
        <v>81</v>
      </c>
      <c r="P204" s="16" t="str">
        <f t="shared" si="9"/>
        <v>Energy savings by fuelTotal dollar savingsNumber (dollars)ProposedProject/ProjectDetails/EnergySavingsInfo/FuelSavings/TotalDollarSavings</v>
      </c>
      <c r="Q204" s="94" t="s">
        <v>1208</v>
      </c>
      <c r="R204" s="18"/>
    </row>
    <row r="205" spans="1:18" ht="26.25" customHeight="1" x14ac:dyDescent="0.2">
      <c r="A205" s="56" t="s">
        <v>551</v>
      </c>
      <c r="B205" s="56" t="s">
        <v>74</v>
      </c>
      <c r="C205" s="56" t="s">
        <v>504</v>
      </c>
      <c r="D205" s="17" t="str">
        <f>IFERROR(VLOOKUP($M205, Tables!$F$3:$G$9, 2, FALSE), "NEEDS QUALIFIER")</f>
        <v>Any</v>
      </c>
      <c r="E205" s="56" t="s">
        <v>738</v>
      </c>
      <c r="F205" s="16" t="str">
        <f t="shared" si="8"/>
        <v>Optional</v>
      </c>
      <c r="G205" s="16" t="str">
        <f t="shared" si="10"/>
        <v>Optional</v>
      </c>
      <c r="H205" s="35" t="str">
        <f>IF(OR($A$5=H$7,$B$5=H$7,$C$5=H$7, $D$5=H$7),IF(VLOOKUP($P205, 'Requirements Updated'!$A$4:$P$621,J$1,FALSE)=0, "",VLOOKUP($P205, 'Requirements Updated'!$A$4:$P$621,J$1,FALSE)), "")</f>
        <v/>
      </c>
      <c r="I205" s="35" t="str">
        <f>IF(OR($A$5=I$7,$B$5=I$7,$C$5=I$7, $D$5=I$7),IF(VLOOKUP($P205, 'Requirements Updated'!$A$4:$P$621,K$1,FALSE)=0, "",VLOOKUP($P205, 'Requirements Updated'!$A$4:$P$621,K$1,FALSE)), "")</f>
        <v/>
      </c>
      <c r="J205" s="35" t="str">
        <f>IF(OR($A$5=J$7,$B$5=J$7,$C$5=J$7, $D$5=J$7),IF(VLOOKUP($P205, 'Requirements Updated'!$A$4:$P$621,L$1,FALSE)=0, "",VLOOKUP($P205, 'Requirements Updated'!$A$4:$P$621,L$1,FALSE)), "")</f>
        <v/>
      </c>
      <c r="K205" s="35" t="str">
        <f>IF(OR($A$5=K$7,$B$5=K$7,$C$5=K$7, $D$5=K$7),IF(VLOOKUP($P205, 'Requirements Updated'!$A$4:$P$621,M$1,FALSE)=0, "",VLOOKUP($P205, 'Requirements Updated'!$A$4:$P$621,M$1,FALSE)), "")</f>
        <v/>
      </c>
      <c r="L205" s="17"/>
      <c r="M205" s="16" t="s">
        <v>31</v>
      </c>
      <c r="N205" s="17"/>
      <c r="O205" s="16" t="s">
        <v>75</v>
      </c>
      <c r="P205" s="16" t="str">
        <f t="shared" si="9"/>
        <v>Energy savings by fuelFuelEnumerationAnyUtility/UtilitiesorFuelProviders/UtilityFuelProvider/UtilityServiceTypeProvided</v>
      </c>
      <c r="Q205" s="94"/>
      <c r="R205" s="18"/>
    </row>
    <row r="206" spans="1:18" ht="26.25" customHeight="1" x14ac:dyDescent="0.2">
      <c r="A206" s="56" t="s">
        <v>551</v>
      </c>
      <c r="B206" s="56" t="s">
        <v>74</v>
      </c>
      <c r="C206" s="56"/>
      <c r="D206" s="17" t="str">
        <f>IFERROR(VLOOKUP($M206, Tables!$F$3:$G$9, 2, FALSE), "NEEDS QUALIFIER")</f>
        <v>Post</v>
      </c>
      <c r="E206" s="56" t="s">
        <v>738</v>
      </c>
      <c r="F206" s="16" t="str">
        <f t="shared" si="8"/>
        <v>Optional</v>
      </c>
      <c r="G206" s="16" t="str">
        <f t="shared" si="10"/>
        <v>Optional</v>
      </c>
      <c r="H206" s="35" t="str">
        <f>IF(OR($A$5=H$7,$B$5=H$7,$C$5=H$7, $D$5=H$7),IF(VLOOKUP($P206, 'Requirements Updated'!$A$4:$P$621,J$1,FALSE)=0, "",VLOOKUP($P206, 'Requirements Updated'!$A$4:$P$621,J$1,FALSE)), "")</f>
        <v/>
      </c>
      <c r="I206" s="35" t="str">
        <f>IF(OR($A$5=I$7,$B$5=I$7,$C$5=I$7, $D$5=I$7),IF(VLOOKUP($P206, 'Requirements Updated'!$A$4:$P$621,K$1,FALSE)=0, "",VLOOKUP($P206, 'Requirements Updated'!$A$4:$P$621,K$1,FALSE)), "")</f>
        <v/>
      </c>
      <c r="J206" s="35" t="str">
        <f>IF(OR($A$5=J$7,$B$5=J$7,$C$5=J$7, $D$5=J$7),IF(VLOOKUP($P206, 'Requirements Updated'!$A$4:$P$621,L$1,FALSE)=0, "",VLOOKUP($P206, 'Requirements Updated'!$A$4:$P$621,L$1,FALSE)), "")</f>
        <v/>
      </c>
      <c r="K206" s="35" t="str">
        <f>IF(OR($A$5=K$7,$B$5=K$7,$C$5=K$7, $D$5=K$7),IF(VLOOKUP($P206, 'Requirements Updated'!$A$4:$P$621,M$1,FALSE)=0, "",VLOOKUP($P206, 'Requirements Updated'!$A$4:$P$621,M$1,FALSE)), "")</f>
        <v/>
      </c>
      <c r="L206" s="17" t="s">
        <v>643</v>
      </c>
      <c r="M206" s="16" t="s">
        <v>295</v>
      </c>
      <c r="N206" s="17"/>
      <c r="O206" s="16" t="s">
        <v>549</v>
      </c>
      <c r="P206" s="16" t="str">
        <f t="shared" si="9"/>
        <v>Energy savings by fuelFuelPostProject/ProjectDetails/EnergySavingsInfo/FuelSavings/FuelType</v>
      </c>
      <c r="Q206" s="94"/>
      <c r="R206" s="18"/>
    </row>
    <row r="207" spans="1:18" ht="26.25" customHeight="1" x14ac:dyDescent="0.2">
      <c r="A207" s="56" t="s">
        <v>551</v>
      </c>
      <c r="B207" s="56" t="s">
        <v>12</v>
      </c>
      <c r="C207" s="56" t="s">
        <v>503</v>
      </c>
      <c r="D207" s="17" t="str">
        <f>IFERROR(VLOOKUP($M207, Tables!$F$3:$G$9, 2, FALSE), "NEEDS QUALIFIER")</f>
        <v>Post</v>
      </c>
      <c r="E207" s="56" t="s">
        <v>1138</v>
      </c>
      <c r="F207" s="16" t="str">
        <f t="shared" si="8"/>
        <v>Optional</v>
      </c>
      <c r="G207" s="16" t="str">
        <f t="shared" si="10"/>
        <v>Optional</v>
      </c>
      <c r="H207" s="35" t="str">
        <f>IF(OR($A$5=H$7,$B$5=H$7,$C$5=H$7, $D$5=H$7),IF(VLOOKUP($P207, 'Requirements Updated'!$A$4:$P$621,J$1,FALSE)=0, "",VLOOKUP($P207, 'Requirements Updated'!$A$4:$P$621,J$1,FALSE)), "")</f>
        <v/>
      </c>
      <c r="I207" s="35" t="str">
        <f>IF(OR($A$5=I$7,$B$5=I$7,$C$5=I$7, $D$5=I$7),IF(VLOOKUP($P207, 'Requirements Updated'!$A$4:$P$621,K$1,FALSE)=0, "",VLOOKUP($P207, 'Requirements Updated'!$A$4:$P$621,K$1,FALSE)), "")</f>
        <v/>
      </c>
      <c r="J207" s="35" t="str">
        <f>IF(OR($A$5=J$7,$B$5=J$7,$C$5=J$7, $D$5=J$7),IF(VLOOKUP($P207, 'Requirements Updated'!$A$4:$P$621,L$1,FALSE)=0, "",VLOOKUP($P207, 'Requirements Updated'!$A$4:$P$621,L$1,FALSE)), "")</f>
        <v/>
      </c>
      <c r="K207" s="35" t="str">
        <f>IF(OR($A$5=K$7,$B$5=K$7,$C$5=K$7, $D$5=K$7),IF(VLOOKUP($P207, 'Requirements Updated'!$A$4:$P$621,M$1,FALSE)=0, "",VLOOKUP($P207, 'Requirements Updated'!$A$4:$P$621,M$1,FALSE)), "")</f>
        <v/>
      </c>
      <c r="L207" s="17"/>
      <c r="M207" s="16" t="s">
        <v>295</v>
      </c>
      <c r="N207" s="17" t="s">
        <v>76</v>
      </c>
      <c r="O207" s="16" t="s">
        <v>77</v>
      </c>
      <c r="P207" s="16" t="str">
        <f t="shared" si="9"/>
        <v>Energy savings by fuelTotal savingsNumberPostProject/ProjectDetails/EnergySavingsInfo/FuelSavings/TotalSavings</v>
      </c>
      <c r="Q207" s="94"/>
      <c r="R207" s="18"/>
    </row>
    <row r="208" spans="1:18" ht="26.25" customHeight="1" x14ac:dyDescent="0.2">
      <c r="A208" s="56" t="s">
        <v>551</v>
      </c>
      <c r="B208" s="56" t="s">
        <v>78</v>
      </c>
      <c r="C208" s="56" t="s">
        <v>505</v>
      </c>
      <c r="D208" s="17" t="str">
        <f>IFERROR(VLOOKUP($M208, Tables!$F$3:$G$9, 2, FALSE), "NEEDS QUALIFIER")</f>
        <v>Post</v>
      </c>
      <c r="E208" s="56" t="s">
        <v>1136</v>
      </c>
      <c r="F208" s="16" t="str">
        <f t="shared" si="8"/>
        <v>Optional</v>
      </c>
      <c r="G208" s="16" t="str">
        <f t="shared" si="10"/>
        <v>Optional</v>
      </c>
      <c r="H208" s="35" t="str">
        <f>IF(OR($A$5=H$7,$B$5=H$7,$C$5=H$7, $D$5=H$7),IF(VLOOKUP($P208, 'Requirements Updated'!$A$4:$P$621,J$1,FALSE)=0, "",VLOOKUP($P208, 'Requirements Updated'!$A$4:$P$621,J$1,FALSE)), "")</f>
        <v/>
      </c>
      <c r="I208" s="35" t="str">
        <f>IF(OR($A$5=I$7,$B$5=I$7,$C$5=I$7, $D$5=I$7),IF(VLOOKUP($P208, 'Requirements Updated'!$A$4:$P$621,K$1,FALSE)=0, "",VLOOKUP($P208, 'Requirements Updated'!$A$4:$P$621,K$1,FALSE)), "")</f>
        <v/>
      </c>
      <c r="J208" s="35" t="str">
        <f>IF(OR($A$5=J$7,$B$5=J$7,$C$5=J$7, $D$5=J$7),IF(VLOOKUP($P208, 'Requirements Updated'!$A$4:$P$621,L$1,FALSE)=0, "",VLOOKUP($P208, 'Requirements Updated'!$A$4:$P$621,L$1,FALSE)), "")</f>
        <v/>
      </c>
      <c r="K208" s="35" t="str">
        <f>IF(OR($A$5=K$7,$B$5=K$7,$C$5=K$7, $D$5=K$7),IF(VLOOKUP($P208, 'Requirements Updated'!$A$4:$P$621,M$1,FALSE)=0, "",VLOOKUP($P208, 'Requirements Updated'!$A$4:$P$621,M$1,FALSE)), "")</f>
        <v/>
      </c>
      <c r="L208" s="17"/>
      <c r="M208" s="16" t="s">
        <v>296</v>
      </c>
      <c r="N208" s="17"/>
      <c r="O208" s="16" t="s">
        <v>79</v>
      </c>
      <c r="P208" s="16" t="str">
        <f t="shared" si="9"/>
        <v>Energy savings by fuelAnnual percent reductionFractionPostProject/ProjectDetails/EnergySavingsInfo/FuelSavings/PctReduction</v>
      </c>
      <c r="Q208" s="94"/>
      <c r="R208" s="18"/>
    </row>
    <row r="209" spans="1:18" ht="26.25" customHeight="1" x14ac:dyDescent="0.2">
      <c r="A209" s="56" t="s">
        <v>551</v>
      </c>
      <c r="B209" s="56" t="s">
        <v>14</v>
      </c>
      <c r="C209" s="56" t="s">
        <v>504</v>
      </c>
      <c r="D209" s="17" t="str">
        <f>IFERROR(VLOOKUP($M209, Tables!$F$3:$G$9, 2, FALSE), "NEEDS QUALIFIER")</f>
        <v>Post</v>
      </c>
      <c r="E209" s="56" t="s">
        <v>763</v>
      </c>
      <c r="F209" s="16" t="str">
        <f t="shared" si="8"/>
        <v>Optional</v>
      </c>
      <c r="G209" s="16" t="str">
        <f t="shared" si="10"/>
        <v>Optional</v>
      </c>
      <c r="H209" s="35" t="str">
        <f>IF(OR($A$5=H$7,$B$5=H$7,$C$5=H$7, $D$5=H$7),IF(VLOOKUP($P209, 'Requirements Updated'!$A$4:$P$621,J$1,FALSE)=0, "",VLOOKUP($P209, 'Requirements Updated'!$A$4:$P$621,J$1,FALSE)), "")</f>
        <v/>
      </c>
      <c r="I209" s="35" t="str">
        <f>IF(OR($A$5=I$7,$B$5=I$7,$C$5=I$7, $D$5=I$7),IF(VLOOKUP($P209, 'Requirements Updated'!$A$4:$P$621,K$1,FALSE)=0, "",VLOOKUP($P209, 'Requirements Updated'!$A$4:$P$621,K$1,FALSE)), "")</f>
        <v/>
      </c>
      <c r="J209" s="35" t="str">
        <f>IF(OR($A$5=J$7,$B$5=J$7,$C$5=J$7, $D$5=J$7),IF(VLOOKUP($P209, 'Requirements Updated'!$A$4:$P$621,L$1,FALSE)=0, "",VLOOKUP($P209, 'Requirements Updated'!$A$4:$P$621,L$1,FALSE)), "")</f>
        <v/>
      </c>
      <c r="K209" s="35" t="str">
        <f>IF(OR($A$5=K$7,$B$5=K$7,$C$5=K$7, $D$5=K$7),IF(VLOOKUP($P209, 'Requirements Updated'!$A$4:$P$621,M$1,FALSE)=0, "",VLOOKUP($P209, 'Requirements Updated'!$A$4:$P$621,M$1,FALSE)), "")</f>
        <v/>
      </c>
      <c r="L209" s="17"/>
      <c r="M209" s="16" t="s">
        <v>295</v>
      </c>
      <c r="N209" s="17"/>
      <c r="O209" s="16" t="s">
        <v>80</v>
      </c>
      <c r="P209" s="16" t="str">
        <f t="shared" si="9"/>
        <v>Energy savings by fuelUnitsEnumerationPostProject/ProjectDetails/EnergySavingsInfo/FuelSavings/Units</v>
      </c>
      <c r="Q209" s="94"/>
      <c r="R209" s="18"/>
    </row>
    <row r="210" spans="1:18" ht="26.25" customHeight="1" x14ac:dyDescent="0.2">
      <c r="A210" s="56" t="s">
        <v>551</v>
      </c>
      <c r="B210" s="56" t="s">
        <v>16</v>
      </c>
      <c r="C210" s="56" t="s">
        <v>621</v>
      </c>
      <c r="D210" s="17" t="str">
        <f>IFERROR(VLOOKUP($M210, Tables!$F$3:$G$9, 2, FALSE), "NEEDS QUALIFIER")</f>
        <v>Post</v>
      </c>
      <c r="E210" s="56" t="s">
        <v>1137</v>
      </c>
      <c r="F210" s="16" t="str">
        <f t="shared" si="8"/>
        <v>Optional</v>
      </c>
      <c r="G210" s="16" t="str">
        <f t="shared" si="10"/>
        <v>Optional</v>
      </c>
      <c r="H210" s="35" t="str">
        <f>IF(OR($A$5=H$7,$B$5=H$7,$C$5=H$7, $D$5=H$7),IF(VLOOKUP($P210, 'Requirements Updated'!$A$4:$P$621,J$1,FALSE)=0, "",VLOOKUP($P210, 'Requirements Updated'!$A$4:$P$621,J$1,FALSE)), "")</f>
        <v/>
      </c>
      <c r="I210" s="35" t="str">
        <f>IF(OR($A$5=I$7,$B$5=I$7,$C$5=I$7, $D$5=I$7),IF(VLOOKUP($P210, 'Requirements Updated'!$A$4:$P$621,K$1,FALSE)=0, "",VLOOKUP($P210, 'Requirements Updated'!$A$4:$P$621,K$1,FALSE)), "")</f>
        <v/>
      </c>
      <c r="J210" s="35" t="str">
        <f>IF(OR($A$5=J$7,$B$5=J$7,$C$5=J$7, $D$5=J$7),IF(VLOOKUP($P210, 'Requirements Updated'!$A$4:$P$621,L$1,FALSE)=0, "",VLOOKUP($P210, 'Requirements Updated'!$A$4:$P$621,L$1,FALSE)), "")</f>
        <v/>
      </c>
      <c r="K210" s="35" t="str">
        <f>IF(OR($A$5=K$7,$B$5=K$7,$C$5=K$7, $D$5=K$7),IF(VLOOKUP($P210, 'Requirements Updated'!$A$4:$P$621,M$1,FALSE)=0, "",VLOOKUP($P210, 'Requirements Updated'!$A$4:$P$621,M$1,FALSE)), "")</f>
        <v/>
      </c>
      <c r="L210" s="17"/>
      <c r="M210" s="16" t="s">
        <v>295</v>
      </c>
      <c r="N210" s="17"/>
      <c r="O210" s="16" t="s">
        <v>81</v>
      </c>
      <c r="P210" s="16" t="str">
        <f t="shared" si="9"/>
        <v>Energy savings by fuelTotal dollar savingsNumber (dollars)PostProject/ProjectDetails/EnergySavingsInfo/FuelSavings/TotalDollarSavings</v>
      </c>
      <c r="Q210" s="94"/>
      <c r="R210" s="18"/>
    </row>
    <row r="211" spans="1:18" ht="26.1" customHeight="1" x14ac:dyDescent="0.2">
      <c r="A211" s="56" t="s">
        <v>550</v>
      </c>
      <c r="B211" s="56" t="s">
        <v>6</v>
      </c>
      <c r="C211" s="56" t="s">
        <v>504</v>
      </c>
      <c r="D211" s="17" t="str">
        <f>IFERROR(VLOOKUP($M211, Tables!$F$3:$G$9, 2, FALSE), "NEEDS QUALIFIER")</f>
        <v>Proposed</v>
      </c>
      <c r="E211" s="56" t="s">
        <v>738</v>
      </c>
      <c r="F211" s="16" t="str">
        <f t="shared" si="8"/>
        <v>Optional</v>
      </c>
      <c r="G211" s="16" t="str">
        <f t="shared" si="10"/>
        <v>Optional</v>
      </c>
      <c r="H211" s="35" t="str">
        <f>IF(OR($A$5=H$7,$B$5=H$7,$C$5=H$7, $D$5=H$7),IF(VLOOKUP($P211, 'Requirements Updated'!$A$4:$P$621,J$1,FALSE)=0, "",VLOOKUP($P211, 'Requirements Updated'!$A$4:$P$621,J$1,FALSE)), "")</f>
        <v/>
      </c>
      <c r="I211" s="35" t="str">
        <f>IF(OR($A$5=I$7,$B$5=I$7,$C$5=I$7, $D$5=I$7),IF(VLOOKUP($P211, 'Requirements Updated'!$A$4:$P$621,K$1,FALSE)=0, "",VLOOKUP($P211, 'Requirements Updated'!$A$4:$P$621,K$1,FALSE)), "")</f>
        <v/>
      </c>
      <c r="J211" s="35" t="str">
        <f>IF(OR($A$5=J$7,$B$5=J$7,$C$5=J$7, $D$5=J$7),IF(VLOOKUP($P211, 'Requirements Updated'!$A$4:$P$621,L$1,FALSE)=0, "",VLOOKUP($P211, 'Requirements Updated'!$A$4:$P$621,L$1,FALSE)), "")</f>
        <v/>
      </c>
      <c r="K211" s="35" t="str">
        <f>IF(OR($A$5=K$7,$B$5=K$7,$C$5=K$7, $D$5=K$7),IF(VLOOKUP($P211, 'Requirements Updated'!$A$4:$P$621,M$1,FALSE)=0, "",VLOOKUP($P211, 'Requirements Updated'!$A$4:$P$621,M$1,FALSE)), "")</f>
        <v/>
      </c>
      <c r="L211" s="17" t="s">
        <v>642</v>
      </c>
      <c r="M211" s="16" t="s">
        <v>8</v>
      </c>
      <c r="N211" s="17"/>
      <c r="O211" s="16" t="s">
        <v>9</v>
      </c>
      <c r="P211" s="16" t="str">
        <f t="shared" si="9"/>
        <v>Energy savings by measureFuel EnumerationProposedProject/ProjectDetails/Measures/Measure/EnergySavingsInfo/FuelSavings/Fuel</v>
      </c>
      <c r="Q211" s="94" t="s">
        <v>1208</v>
      </c>
      <c r="R211" s="18"/>
    </row>
    <row r="212" spans="1:18" ht="26.25" customHeight="1" x14ac:dyDescent="0.2">
      <c r="A212" s="56" t="s">
        <v>550</v>
      </c>
      <c r="B212" s="56" t="s">
        <v>12</v>
      </c>
      <c r="C212" s="56" t="s">
        <v>503</v>
      </c>
      <c r="D212" s="17" t="str">
        <f>IFERROR(VLOOKUP($M212, Tables!$F$3:$G$9, 2, FALSE), "NEEDS QUALIFIER")</f>
        <v>Proposed</v>
      </c>
      <c r="E212" s="56" t="s">
        <v>1139</v>
      </c>
      <c r="F212" s="16" t="str">
        <f t="shared" si="8"/>
        <v>Optional</v>
      </c>
      <c r="G212" s="16" t="str">
        <f t="shared" si="10"/>
        <v>Optional</v>
      </c>
      <c r="H212" s="35" t="str">
        <f>IF(OR($A$5=H$7,$B$5=H$7,$C$5=H$7, $D$5=H$7),IF(VLOOKUP($P212, 'Requirements Updated'!$A$4:$P$621,J$1,FALSE)=0, "",VLOOKUP($P212, 'Requirements Updated'!$A$4:$P$621,J$1,FALSE)), "")</f>
        <v/>
      </c>
      <c r="I212" s="35" t="str">
        <f>IF(OR($A$5=I$7,$B$5=I$7,$C$5=I$7, $D$5=I$7),IF(VLOOKUP($P212, 'Requirements Updated'!$A$4:$P$621,K$1,FALSE)=0, "",VLOOKUP($P212, 'Requirements Updated'!$A$4:$P$621,K$1,FALSE)), "")</f>
        <v/>
      </c>
      <c r="J212" s="35" t="str">
        <f>IF(OR($A$5=J$7,$B$5=J$7,$C$5=J$7, $D$5=J$7),IF(VLOOKUP($P212, 'Requirements Updated'!$A$4:$P$621,L$1,FALSE)=0, "",VLOOKUP($P212, 'Requirements Updated'!$A$4:$P$621,L$1,FALSE)), "")</f>
        <v/>
      </c>
      <c r="K212" s="35" t="str">
        <f>IF(OR($A$5=K$7,$B$5=K$7,$C$5=K$7, $D$5=K$7),IF(VLOOKUP($P212, 'Requirements Updated'!$A$4:$P$621,M$1,FALSE)=0, "",VLOOKUP($P212, 'Requirements Updated'!$A$4:$P$621,M$1,FALSE)), "")</f>
        <v/>
      </c>
      <c r="L212" s="17" t="s">
        <v>642</v>
      </c>
      <c r="M212" s="16" t="s">
        <v>8</v>
      </c>
      <c r="N212" s="17"/>
      <c r="O212" s="16" t="s">
        <v>15</v>
      </c>
      <c r="P212" s="16" t="str">
        <f t="shared" si="9"/>
        <v>Energy savings by measureTotal savingsNumberProposedProject/ProjectDetails/Measures/Measure/EnergySavingsInfo/FuelSavings/TotalSavings</v>
      </c>
      <c r="Q212" s="94" t="s">
        <v>1208</v>
      </c>
      <c r="R212" s="18"/>
    </row>
    <row r="213" spans="1:18" ht="26.25" customHeight="1" x14ac:dyDescent="0.2">
      <c r="A213" s="56" t="s">
        <v>550</v>
      </c>
      <c r="B213" s="56" t="s">
        <v>14</v>
      </c>
      <c r="C213" s="56" t="s">
        <v>504</v>
      </c>
      <c r="D213" s="17" t="str">
        <f>IFERROR(VLOOKUP($M213, Tables!$F$3:$G$9, 2, FALSE), "NEEDS QUALIFIER")</f>
        <v>Proposed</v>
      </c>
      <c r="E213" s="56" t="s">
        <v>763</v>
      </c>
      <c r="F213" s="16" t="str">
        <f t="shared" si="8"/>
        <v>Optional</v>
      </c>
      <c r="G213" s="16" t="str">
        <f t="shared" si="10"/>
        <v>Optional</v>
      </c>
      <c r="H213" s="35" t="str">
        <f>IF(OR($A$5=H$7,$B$5=H$7,$C$5=H$7, $D$5=H$7),IF(VLOOKUP($P213, 'Requirements Updated'!$A$4:$P$621,J$1,FALSE)=0, "",VLOOKUP($P213, 'Requirements Updated'!$A$4:$P$621,J$1,FALSE)), "")</f>
        <v/>
      </c>
      <c r="I213" s="35" t="str">
        <f>IF(OR($A$5=I$7,$B$5=I$7,$C$5=I$7, $D$5=I$7),IF(VLOOKUP($P213, 'Requirements Updated'!$A$4:$P$621,K$1,FALSE)=0, "",VLOOKUP($P213, 'Requirements Updated'!$A$4:$P$621,K$1,FALSE)), "")</f>
        <v/>
      </c>
      <c r="J213" s="35" t="str">
        <f>IF(OR($A$5=J$7,$B$5=J$7,$C$5=J$7, $D$5=J$7),IF(VLOOKUP($P213, 'Requirements Updated'!$A$4:$P$621,L$1,FALSE)=0, "",VLOOKUP($P213, 'Requirements Updated'!$A$4:$P$621,L$1,FALSE)), "")</f>
        <v/>
      </c>
      <c r="K213" s="35" t="str">
        <f>IF(OR($A$5=K$7,$B$5=K$7,$C$5=K$7, $D$5=K$7),IF(VLOOKUP($P213, 'Requirements Updated'!$A$4:$P$621,M$1,FALSE)=0, "",VLOOKUP($P213, 'Requirements Updated'!$A$4:$P$621,M$1,FALSE)), "")</f>
        <v/>
      </c>
      <c r="L213" s="17" t="s">
        <v>642</v>
      </c>
      <c r="M213" s="16" t="s">
        <v>8</v>
      </c>
      <c r="N213" s="17"/>
      <c r="O213" s="16" t="s">
        <v>13</v>
      </c>
      <c r="P213" s="16" t="str">
        <f t="shared" si="9"/>
        <v>Energy savings by measureUnitsEnumerationProposedProject/ProjectDetails/Measures/Measure/EnergySavingsInfo/FuelSavings/Units</v>
      </c>
      <c r="Q213" s="94" t="s">
        <v>1208</v>
      </c>
      <c r="R213" s="18"/>
    </row>
    <row r="214" spans="1:18" ht="26.25" customHeight="1" x14ac:dyDescent="0.2">
      <c r="A214" s="56" t="s">
        <v>550</v>
      </c>
      <c r="B214" s="56" t="s">
        <v>16</v>
      </c>
      <c r="C214" s="56" t="s">
        <v>621</v>
      </c>
      <c r="D214" s="17" t="str">
        <f>IFERROR(VLOOKUP($M214, Tables!$F$3:$G$9, 2, FALSE), "NEEDS QUALIFIER")</f>
        <v>Proposed</v>
      </c>
      <c r="E214" s="56" t="s">
        <v>1137</v>
      </c>
      <c r="F214" s="16" t="str">
        <f t="shared" si="8"/>
        <v>Optional</v>
      </c>
      <c r="G214" s="16" t="str">
        <f t="shared" si="10"/>
        <v>Optional</v>
      </c>
      <c r="H214" s="35" t="str">
        <f>IF(OR($A$5=H$7,$B$5=H$7,$C$5=H$7, $D$5=H$7),IF(VLOOKUP($P214, 'Requirements Updated'!$A$4:$P$621,J$1,FALSE)=0, "",VLOOKUP($P214, 'Requirements Updated'!$A$4:$P$621,J$1,FALSE)), "")</f>
        <v/>
      </c>
      <c r="I214" s="35" t="str">
        <f>IF(OR($A$5=I$7,$B$5=I$7,$C$5=I$7, $D$5=I$7),IF(VLOOKUP($P214, 'Requirements Updated'!$A$4:$P$621,K$1,FALSE)=0, "",VLOOKUP($P214, 'Requirements Updated'!$A$4:$P$621,K$1,FALSE)), "")</f>
        <v/>
      </c>
      <c r="J214" s="35" t="str">
        <f>IF(OR($A$5=J$7,$B$5=J$7,$C$5=J$7, $D$5=J$7),IF(VLOOKUP($P214, 'Requirements Updated'!$A$4:$P$621,L$1,FALSE)=0, "",VLOOKUP($P214, 'Requirements Updated'!$A$4:$P$621,L$1,FALSE)), "")</f>
        <v/>
      </c>
      <c r="K214" s="35" t="str">
        <f>IF(OR($A$5=K$7,$B$5=K$7,$C$5=K$7, $D$5=K$7),IF(VLOOKUP($P214, 'Requirements Updated'!$A$4:$P$621,M$1,FALSE)=0, "",VLOOKUP($P214, 'Requirements Updated'!$A$4:$P$621,M$1,FALSE)), "")</f>
        <v/>
      </c>
      <c r="L214" s="17" t="s">
        <v>642</v>
      </c>
      <c r="M214" s="16" t="s">
        <v>8</v>
      </c>
      <c r="N214" s="17"/>
      <c r="O214" s="16" t="s">
        <v>17</v>
      </c>
      <c r="P214" s="16" t="str">
        <f t="shared" si="9"/>
        <v>Energy savings by measureTotal dollar savingsNumber (dollars)ProposedProject/ProjectDetails/Measures/Measure/EnergySavingsInfo/FuelSavings/TotalDollarSavings</v>
      </c>
      <c r="Q214" s="94" t="s">
        <v>1208</v>
      </c>
      <c r="R214" s="18"/>
    </row>
    <row r="215" spans="1:18" ht="26.1" customHeight="1" x14ac:dyDescent="0.2">
      <c r="A215" s="56" t="s">
        <v>550</v>
      </c>
      <c r="B215" s="56" t="s">
        <v>6</v>
      </c>
      <c r="C215" s="56" t="s">
        <v>504</v>
      </c>
      <c r="D215" s="17" t="str">
        <f>IFERROR(VLOOKUP($M215, Tables!$F$3:$G$9, 2, FALSE), "NEEDS QUALIFIER")</f>
        <v>Post</v>
      </c>
      <c r="E215" s="56" t="s">
        <v>738</v>
      </c>
      <c r="F215" s="16" t="str">
        <f t="shared" si="8"/>
        <v>Optional</v>
      </c>
      <c r="G215" s="16" t="str">
        <f t="shared" si="10"/>
        <v>Optional</v>
      </c>
      <c r="H215" s="35" t="str">
        <f>IF(OR($A$5=H$7,$B$5=H$7,$C$5=H$7, $D$5=H$7),IF(VLOOKUP($P215, 'Requirements Updated'!$A$4:$P$621,J$1,FALSE)=0, "",VLOOKUP($P215, 'Requirements Updated'!$A$4:$P$621,J$1,FALSE)), "")</f>
        <v/>
      </c>
      <c r="I215" s="35" t="str">
        <f>IF(OR($A$5=I$7,$B$5=I$7,$C$5=I$7, $D$5=I$7),IF(VLOOKUP($P215, 'Requirements Updated'!$A$4:$P$621,K$1,FALSE)=0, "",VLOOKUP($P215, 'Requirements Updated'!$A$4:$P$621,K$1,FALSE)), "")</f>
        <v/>
      </c>
      <c r="J215" s="35" t="str">
        <f>IF(OR($A$5=J$7,$B$5=J$7,$C$5=J$7, $D$5=J$7),IF(VLOOKUP($P215, 'Requirements Updated'!$A$4:$P$621,L$1,FALSE)=0, "",VLOOKUP($P215, 'Requirements Updated'!$A$4:$P$621,L$1,FALSE)), "")</f>
        <v/>
      </c>
      <c r="K215" s="35" t="str">
        <f>IF(OR($A$5=K$7,$B$5=K$7,$C$5=K$7, $D$5=K$7),IF(VLOOKUP($P215, 'Requirements Updated'!$A$4:$P$621,M$1,FALSE)=0, "",VLOOKUP($P215, 'Requirements Updated'!$A$4:$P$621,M$1,FALSE)), "")</f>
        <v/>
      </c>
      <c r="L215" s="17" t="s">
        <v>642</v>
      </c>
      <c r="M215" s="16" t="s">
        <v>295</v>
      </c>
      <c r="N215" s="17"/>
      <c r="O215" s="16" t="s">
        <v>9</v>
      </c>
      <c r="P215" s="16" t="str">
        <f t="shared" si="9"/>
        <v>Energy savings by measureFuel EnumerationPostProject/ProjectDetails/Measures/Measure/EnergySavingsInfo/FuelSavings/Fuel</v>
      </c>
      <c r="Q215" s="94"/>
      <c r="R215" s="18"/>
    </row>
    <row r="216" spans="1:18" ht="26.25" customHeight="1" x14ac:dyDescent="0.2">
      <c r="A216" s="56" t="s">
        <v>550</v>
      </c>
      <c r="B216" s="56" t="s">
        <v>12</v>
      </c>
      <c r="C216" s="56" t="s">
        <v>503</v>
      </c>
      <c r="D216" s="17" t="str">
        <f>IFERROR(VLOOKUP($M216, Tables!$F$3:$G$9, 2, FALSE), "NEEDS QUALIFIER")</f>
        <v>Post</v>
      </c>
      <c r="E216" s="56" t="s">
        <v>1139</v>
      </c>
      <c r="F216" s="16" t="str">
        <f t="shared" si="8"/>
        <v>Optional</v>
      </c>
      <c r="G216" s="16" t="str">
        <f t="shared" si="10"/>
        <v>Optional</v>
      </c>
      <c r="H216" s="35" t="str">
        <f>IF(OR($A$5=H$7,$B$5=H$7,$C$5=H$7, $D$5=H$7),IF(VLOOKUP($P216, 'Requirements Updated'!$A$4:$P$621,J$1,FALSE)=0, "",VLOOKUP($P216, 'Requirements Updated'!$A$4:$P$621,J$1,FALSE)), "")</f>
        <v/>
      </c>
      <c r="I216" s="35" t="str">
        <f>IF(OR($A$5=I$7,$B$5=I$7,$C$5=I$7, $D$5=I$7),IF(VLOOKUP($P216, 'Requirements Updated'!$A$4:$P$621,K$1,FALSE)=0, "",VLOOKUP($P216, 'Requirements Updated'!$A$4:$P$621,K$1,FALSE)), "")</f>
        <v/>
      </c>
      <c r="J216" s="35" t="str">
        <f>IF(OR($A$5=J$7,$B$5=J$7,$C$5=J$7, $D$5=J$7),IF(VLOOKUP($P216, 'Requirements Updated'!$A$4:$P$621,L$1,FALSE)=0, "",VLOOKUP($P216, 'Requirements Updated'!$A$4:$P$621,L$1,FALSE)), "")</f>
        <v/>
      </c>
      <c r="K216" s="35" t="str">
        <f>IF(OR($A$5=K$7,$B$5=K$7,$C$5=K$7, $D$5=K$7),IF(VLOOKUP($P216, 'Requirements Updated'!$A$4:$P$621,M$1,FALSE)=0, "",VLOOKUP($P216, 'Requirements Updated'!$A$4:$P$621,M$1,FALSE)), "")</f>
        <v/>
      </c>
      <c r="L216" s="17" t="s">
        <v>642</v>
      </c>
      <c r="M216" s="16" t="s">
        <v>295</v>
      </c>
      <c r="N216" s="17"/>
      <c r="O216" s="16" t="s">
        <v>15</v>
      </c>
      <c r="P216" s="16" t="str">
        <f t="shared" si="9"/>
        <v>Energy savings by measureTotal savingsNumberPostProject/ProjectDetails/Measures/Measure/EnergySavingsInfo/FuelSavings/TotalSavings</v>
      </c>
      <c r="Q216" s="94"/>
      <c r="R216" s="18"/>
    </row>
    <row r="217" spans="1:18" ht="26.25" customHeight="1" x14ac:dyDescent="0.2">
      <c r="A217" s="56" t="s">
        <v>550</v>
      </c>
      <c r="B217" s="56" t="s">
        <v>14</v>
      </c>
      <c r="C217" s="56" t="s">
        <v>504</v>
      </c>
      <c r="D217" s="17" t="str">
        <f>IFERROR(VLOOKUP($M217, Tables!$F$3:$G$9, 2, FALSE), "NEEDS QUALIFIER")</f>
        <v>Post</v>
      </c>
      <c r="E217" s="56" t="s">
        <v>763</v>
      </c>
      <c r="F217" s="16" t="str">
        <f t="shared" si="8"/>
        <v>Optional</v>
      </c>
      <c r="G217" s="16" t="str">
        <f t="shared" si="10"/>
        <v>Optional</v>
      </c>
      <c r="H217" s="35" t="str">
        <f>IF(OR($A$5=H$7,$B$5=H$7,$C$5=H$7, $D$5=H$7),IF(VLOOKUP($P217, 'Requirements Updated'!$A$4:$P$621,J$1,FALSE)=0, "",VLOOKUP($P217, 'Requirements Updated'!$A$4:$P$621,J$1,FALSE)), "")</f>
        <v/>
      </c>
      <c r="I217" s="35" t="str">
        <f>IF(OR($A$5=I$7,$B$5=I$7,$C$5=I$7, $D$5=I$7),IF(VLOOKUP($P217, 'Requirements Updated'!$A$4:$P$621,K$1,FALSE)=0, "",VLOOKUP($P217, 'Requirements Updated'!$A$4:$P$621,K$1,FALSE)), "")</f>
        <v/>
      </c>
      <c r="J217" s="35" t="str">
        <f>IF(OR($A$5=J$7,$B$5=J$7,$C$5=J$7, $D$5=J$7),IF(VLOOKUP($P217, 'Requirements Updated'!$A$4:$P$621,L$1,FALSE)=0, "",VLOOKUP($P217, 'Requirements Updated'!$A$4:$P$621,L$1,FALSE)), "")</f>
        <v/>
      </c>
      <c r="K217" s="35" t="str">
        <f>IF(OR($A$5=K$7,$B$5=K$7,$C$5=K$7, $D$5=K$7),IF(VLOOKUP($P217, 'Requirements Updated'!$A$4:$P$621,M$1,FALSE)=0, "",VLOOKUP($P217, 'Requirements Updated'!$A$4:$P$621,M$1,FALSE)), "")</f>
        <v/>
      </c>
      <c r="L217" s="17" t="s">
        <v>642</v>
      </c>
      <c r="M217" s="16" t="s">
        <v>295</v>
      </c>
      <c r="N217" s="17"/>
      <c r="O217" s="16" t="s">
        <v>13</v>
      </c>
      <c r="P217" s="16" t="str">
        <f t="shared" si="9"/>
        <v>Energy savings by measureUnitsEnumerationPostProject/ProjectDetails/Measures/Measure/EnergySavingsInfo/FuelSavings/Units</v>
      </c>
      <c r="Q217" s="94"/>
      <c r="R217" s="18"/>
    </row>
    <row r="218" spans="1:18" ht="26.25" customHeight="1" x14ac:dyDescent="0.2">
      <c r="A218" s="56" t="s">
        <v>550</v>
      </c>
      <c r="B218" s="56" t="s">
        <v>16</v>
      </c>
      <c r="C218" s="56" t="s">
        <v>621</v>
      </c>
      <c r="D218" s="17" t="str">
        <f>IFERROR(VLOOKUP($M218, Tables!$F$3:$G$9, 2, FALSE), "NEEDS QUALIFIER")</f>
        <v>Post</v>
      </c>
      <c r="E218" s="56" t="s">
        <v>1137</v>
      </c>
      <c r="F218" s="16" t="str">
        <f t="shared" si="8"/>
        <v>Optional</v>
      </c>
      <c r="G218" s="16" t="str">
        <f t="shared" si="10"/>
        <v>Optional</v>
      </c>
      <c r="H218" s="35" t="str">
        <f>IF(OR($A$5=H$7,$B$5=H$7,$C$5=H$7, $D$5=H$7),IF(VLOOKUP($P218, 'Requirements Updated'!$A$4:$P$621,J$1,FALSE)=0, "",VLOOKUP($P218, 'Requirements Updated'!$A$4:$P$621,J$1,FALSE)), "")</f>
        <v/>
      </c>
      <c r="I218" s="35" t="str">
        <f>IF(OR($A$5=I$7,$B$5=I$7,$C$5=I$7, $D$5=I$7),IF(VLOOKUP($P218, 'Requirements Updated'!$A$4:$P$621,K$1,FALSE)=0, "",VLOOKUP($P218, 'Requirements Updated'!$A$4:$P$621,K$1,FALSE)), "")</f>
        <v/>
      </c>
      <c r="J218" s="35" t="str">
        <f>IF(OR($A$5=J$7,$B$5=J$7,$C$5=J$7, $D$5=J$7),IF(VLOOKUP($P218, 'Requirements Updated'!$A$4:$P$621,L$1,FALSE)=0, "",VLOOKUP($P218, 'Requirements Updated'!$A$4:$P$621,L$1,FALSE)), "")</f>
        <v/>
      </c>
      <c r="K218" s="35" t="str">
        <f>IF(OR($A$5=K$7,$B$5=K$7,$C$5=K$7, $D$5=K$7),IF(VLOOKUP($P218, 'Requirements Updated'!$A$4:$P$621,M$1,FALSE)=0, "",VLOOKUP($P218, 'Requirements Updated'!$A$4:$P$621,M$1,FALSE)), "")</f>
        <v/>
      </c>
      <c r="L218" s="17" t="s">
        <v>642</v>
      </c>
      <c r="M218" s="16" t="s">
        <v>295</v>
      </c>
      <c r="N218" s="17"/>
      <c r="O218" s="16" t="s">
        <v>17</v>
      </c>
      <c r="P218" s="16" t="str">
        <f t="shared" si="9"/>
        <v>Energy savings by measureTotal dollar savingsNumber (dollars)PostProject/ProjectDetails/Measures/Measure/EnergySavingsInfo/FuelSavings/TotalDollarSavings</v>
      </c>
      <c r="Q218" s="94"/>
      <c r="R218" s="18"/>
    </row>
    <row r="219" spans="1:18" ht="26.25" customHeight="1" x14ac:dyDescent="0.2">
      <c r="A219" s="56" t="s">
        <v>567</v>
      </c>
      <c r="B219" s="56" t="s">
        <v>119</v>
      </c>
      <c r="C219" s="56" t="s">
        <v>526</v>
      </c>
      <c r="D219" s="17" t="str">
        <f>IFERROR(VLOOKUP($M219, Tables!$F$3:$G$9, 2, FALSE), "NEEDS QUALIFIER")</f>
        <v>Pre</v>
      </c>
      <c r="E219" s="56" t="s">
        <v>564</v>
      </c>
      <c r="F219" s="16" t="str">
        <f t="shared" si="8"/>
        <v>Optional</v>
      </c>
      <c r="G219" s="16" t="str">
        <f t="shared" si="10"/>
        <v>Optional</v>
      </c>
      <c r="H219" s="35" t="str">
        <f>IF(OR($A$5=H$7,$B$5=H$7,$C$5=H$7, $D$5=H$7),IF(VLOOKUP($P219, 'Requirements Updated'!$A$4:$P$621,J$1,FALSE)=0, "",VLOOKUP($P219, 'Requirements Updated'!$A$4:$P$621,J$1,FALSE)), "")</f>
        <v/>
      </c>
      <c r="I219" s="35" t="str">
        <f>IF(OR($A$5=I$7,$B$5=I$7,$C$5=I$7, $D$5=I$7),IF(VLOOKUP($P219, 'Requirements Updated'!$A$4:$P$621,K$1,FALSE)=0, "",VLOOKUP($P219, 'Requirements Updated'!$A$4:$P$621,K$1,FALSE)), "")</f>
        <v/>
      </c>
      <c r="J219" s="35" t="str">
        <f>IF(OR($A$5=J$7,$B$5=J$7,$C$5=J$7, $D$5=J$7),IF(VLOOKUP($P219, 'Requirements Updated'!$A$4:$P$621,L$1,FALSE)=0, "",VLOOKUP($P219, 'Requirements Updated'!$A$4:$P$621,L$1,FALSE)), "")</f>
        <v/>
      </c>
      <c r="K219" s="35" t="str">
        <f>IF(OR($A$5=K$7,$B$5=K$7,$C$5=K$7, $D$5=K$7),IF(VLOOKUP($P219, 'Requirements Updated'!$A$4:$P$621,M$1,FALSE)=0, "",VLOOKUP($P219, 'Requirements Updated'!$A$4:$P$621,M$1,FALSE)), "")</f>
        <v/>
      </c>
      <c r="L219" s="17"/>
      <c r="M219" s="16" t="s">
        <v>21</v>
      </c>
      <c r="N219" s="17" t="s">
        <v>120</v>
      </c>
      <c r="O219" s="16" t="s">
        <v>125</v>
      </c>
      <c r="P219" s="16" t="str">
        <f t="shared" si="9"/>
        <v>Flue draft test (test-in)Current conditionNumber (Pa)PreBuilding/BuildingDetails/HealthAndSafety/CombustionAppliances/CombustionApplianceZone/CombustionApplianceTest/FlueDraftTest/CurrentCondition</v>
      </c>
      <c r="Q219" s="94"/>
      <c r="R219" s="18"/>
    </row>
    <row r="220" spans="1:18" ht="26.25" customHeight="1" x14ac:dyDescent="0.2">
      <c r="A220" s="56" t="s">
        <v>567</v>
      </c>
      <c r="B220" s="56" t="s">
        <v>568</v>
      </c>
      <c r="C220" s="56" t="s">
        <v>504</v>
      </c>
      <c r="D220" s="17" t="str">
        <f>IFERROR(VLOOKUP($M220, Tables!$F$3:$G$9, 2, FALSE), "NEEDS QUALIFIER")</f>
        <v>Pre</v>
      </c>
      <c r="E220" s="56" t="s">
        <v>715</v>
      </c>
      <c r="F220" s="16" t="str">
        <f t="shared" si="8"/>
        <v>Optional</v>
      </c>
      <c r="G220" s="16" t="str">
        <f t="shared" si="10"/>
        <v>Optional</v>
      </c>
      <c r="H220" s="35" t="str">
        <f>IF(OR($A$5=H$7,$B$5=H$7,$C$5=H$7, $D$5=H$7),IF(VLOOKUP($P220, 'Requirements Updated'!$A$4:$P$621,J$1,FALSE)=0, "",VLOOKUP($P220, 'Requirements Updated'!$A$4:$P$621,J$1,FALSE)), "")</f>
        <v/>
      </c>
      <c r="I220" s="35" t="str">
        <f>IF(OR($A$5=I$7,$B$5=I$7,$C$5=I$7, $D$5=I$7),IF(VLOOKUP($P220, 'Requirements Updated'!$A$4:$P$621,K$1,FALSE)=0, "",VLOOKUP($P220, 'Requirements Updated'!$A$4:$P$621,K$1,FALSE)), "")</f>
        <v/>
      </c>
      <c r="J220" s="35" t="str">
        <f>IF(OR($A$5=J$7,$B$5=J$7,$C$5=J$7, $D$5=J$7),IF(VLOOKUP($P220, 'Requirements Updated'!$A$4:$P$621,L$1,FALSE)=0, "",VLOOKUP($P220, 'Requirements Updated'!$A$4:$P$621,L$1,FALSE)), "")</f>
        <v/>
      </c>
      <c r="K220" s="35" t="str">
        <f>IF(OR($A$5=K$7,$B$5=K$7,$C$5=K$7, $D$5=K$7),IF(VLOOKUP($P220, 'Requirements Updated'!$A$4:$P$621,M$1,FALSE)=0, "",VLOOKUP($P220, 'Requirements Updated'!$A$4:$P$621,M$1,FALSE)), "")</f>
        <v/>
      </c>
      <c r="L220" s="17"/>
      <c r="M220" s="16" t="s">
        <v>21</v>
      </c>
      <c r="N220" s="17" t="s">
        <v>120</v>
      </c>
      <c r="O220" s="16" t="s">
        <v>126</v>
      </c>
      <c r="P220" s="16" t="str">
        <f t="shared" si="9"/>
        <v>Flue draft test (test-in)Test result EnumerationPreBuilding/BuildingDetails/HealthAndSafety/CombustionAppliances/CombustionApplianceZone/CombustionApplianceTest/FlueDraftTest/TestResult</v>
      </c>
      <c r="Q220" s="94"/>
      <c r="R220" s="18"/>
    </row>
    <row r="221" spans="1:18" ht="26.25" customHeight="1" x14ac:dyDescent="0.2">
      <c r="A221" s="56" t="s">
        <v>567</v>
      </c>
      <c r="B221" s="56" t="s">
        <v>123</v>
      </c>
      <c r="C221" s="56" t="s">
        <v>526</v>
      </c>
      <c r="D221" s="17" t="str">
        <f>IFERROR(VLOOKUP($M221, Tables!$F$3:$G$9, 2, FALSE), "NEEDS QUALIFIER")</f>
        <v>Pre</v>
      </c>
      <c r="E221" s="56" t="s">
        <v>1140</v>
      </c>
      <c r="F221" s="16" t="str">
        <f t="shared" si="8"/>
        <v>Optional</v>
      </c>
      <c r="G221" s="16" t="str">
        <f t="shared" si="10"/>
        <v>Optional</v>
      </c>
      <c r="H221" s="35" t="str">
        <f>IF(OR($A$5=H$7,$B$5=H$7,$C$5=H$7, $D$5=H$7),IF(VLOOKUP($P221, 'Requirements Updated'!$A$4:$P$621,J$1,FALSE)=0, "",VLOOKUP($P221, 'Requirements Updated'!$A$4:$P$621,J$1,FALSE)), "")</f>
        <v/>
      </c>
      <c r="I221" s="35" t="str">
        <f>IF(OR($A$5=I$7,$B$5=I$7,$C$5=I$7, $D$5=I$7),IF(VLOOKUP($P221, 'Requirements Updated'!$A$4:$P$621,K$1,FALSE)=0, "",VLOOKUP($P221, 'Requirements Updated'!$A$4:$P$621,K$1,FALSE)), "")</f>
        <v/>
      </c>
      <c r="J221" s="35" t="str">
        <f>IF(OR($A$5=J$7,$B$5=J$7,$C$5=J$7, $D$5=J$7),IF(VLOOKUP($P221, 'Requirements Updated'!$A$4:$P$621,L$1,FALSE)=0, "",VLOOKUP($P221, 'Requirements Updated'!$A$4:$P$621,L$1,FALSE)), "")</f>
        <v/>
      </c>
      <c r="K221" s="35" t="str">
        <f>IF(OR($A$5=K$7,$B$5=K$7,$C$5=K$7, $D$5=K$7),IF(VLOOKUP($P221, 'Requirements Updated'!$A$4:$P$621,M$1,FALSE)=0, "",VLOOKUP($P221, 'Requirements Updated'!$A$4:$P$621,M$1,FALSE)), "")</f>
        <v/>
      </c>
      <c r="L221" s="17"/>
      <c r="M221" s="16" t="s">
        <v>21</v>
      </c>
      <c r="N221" s="17" t="s">
        <v>120</v>
      </c>
      <c r="O221" s="16" t="s">
        <v>127</v>
      </c>
      <c r="P221" s="16" t="str">
        <f t="shared" si="9"/>
        <v>Flue draft test (test-in)Poor scenarioNumber (Pa)PreBuilding/BuildingDetails/HealthAndSafety/CombustionAppliances/CombustionApplianceZone/CombustionApplianceTest/FlueDraftTest/PoorCondition</v>
      </c>
      <c r="Q221" s="94"/>
      <c r="R221" s="18"/>
    </row>
    <row r="222" spans="1:18" ht="26.25" customHeight="1" x14ac:dyDescent="0.2">
      <c r="A222" s="56" t="s">
        <v>576</v>
      </c>
      <c r="B222" s="56" t="s">
        <v>119</v>
      </c>
      <c r="C222" s="56" t="s">
        <v>526</v>
      </c>
      <c r="D222" s="17" t="str">
        <f>IFERROR(VLOOKUP($M222, Tables!$F$3:$G$9, 2, FALSE), "NEEDS QUALIFIER")</f>
        <v>Proposed</v>
      </c>
      <c r="E222" s="56" t="s">
        <v>564</v>
      </c>
      <c r="F222" s="16" t="str">
        <f t="shared" si="8"/>
        <v>Optional</v>
      </c>
      <c r="G222" s="16" t="str">
        <f t="shared" si="10"/>
        <v>Optional</v>
      </c>
      <c r="H222" s="35" t="str">
        <f>IF(OR($A$5=H$7,$B$5=H$7,$C$5=H$7, $D$5=H$7),IF(VLOOKUP($P222, 'Requirements Updated'!$A$4:$P$621,J$1,FALSE)=0, "",VLOOKUP($P222, 'Requirements Updated'!$A$4:$P$621,J$1,FALSE)), "")</f>
        <v/>
      </c>
      <c r="I222" s="35" t="str">
        <f>IF(OR($A$5=I$7,$B$5=I$7,$C$5=I$7, $D$5=I$7),IF(VLOOKUP($P222, 'Requirements Updated'!$A$4:$P$621,K$1,FALSE)=0, "",VLOOKUP($P222, 'Requirements Updated'!$A$4:$P$621,K$1,FALSE)), "")</f>
        <v/>
      </c>
      <c r="J222" s="35" t="str">
        <f>IF(OR($A$5=J$7,$B$5=J$7,$C$5=J$7, $D$5=J$7),IF(VLOOKUP($P222, 'Requirements Updated'!$A$4:$P$621,L$1,FALSE)=0, "",VLOOKUP($P222, 'Requirements Updated'!$A$4:$P$621,L$1,FALSE)), "")</f>
        <v/>
      </c>
      <c r="K222" s="35" t="str">
        <f>IF(OR($A$5=K$7,$B$5=K$7,$C$5=K$7, $D$5=K$7),IF(VLOOKUP($P222, 'Requirements Updated'!$A$4:$P$621,M$1,FALSE)=0, "",VLOOKUP($P222, 'Requirements Updated'!$A$4:$P$621,M$1,FALSE)), "")</f>
        <v/>
      </c>
      <c r="L222" s="17"/>
      <c r="M222" s="16" t="s">
        <v>28</v>
      </c>
      <c r="N222" s="17" t="s">
        <v>120</v>
      </c>
      <c r="O222" s="16" t="s">
        <v>125</v>
      </c>
      <c r="P222" s="16" t="str">
        <f t="shared" si="9"/>
        <v>Flue draft test (test-out)Current conditionNumber (Pa)ProposedBuilding/BuildingDetails/HealthAndSafety/CombustionAppliances/CombustionApplianceZone/CombustionApplianceTest/FlueDraftTest/CurrentCondition</v>
      </c>
      <c r="Q222" s="94"/>
      <c r="R222" s="18"/>
    </row>
    <row r="223" spans="1:18" ht="26.25" customHeight="1" x14ac:dyDescent="0.2">
      <c r="A223" s="56" t="s">
        <v>576</v>
      </c>
      <c r="B223" s="56" t="s">
        <v>568</v>
      </c>
      <c r="C223" s="56" t="s">
        <v>504</v>
      </c>
      <c r="D223" s="17" t="str">
        <f>IFERROR(VLOOKUP($M223, Tables!$F$3:$G$9, 2, FALSE), "NEEDS QUALIFIER")</f>
        <v>Proposed</v>
      </c>
      <c r="E223" s="56" t="s">
        <v>715</v>
      </c>
      <c r="F223" s="16" t="str">
        <f t="shared" si="8"/>
        <v>Optional</v>
      </c>
      <c r="G223" s="16" t="str">
        <f t="shared" si="10"/>
        <v>Optional</v>
      </c>
      <c r="H223" s="35" t="str">
        <f>IF(OR($A$5=H$7,$B$5=H$7,$C$5=H$7, $D$5=H$7),IF(VLOOKUP($P223, 'Requirements Updated'!$A$4:$P$621,J$1,FALSE)=0, "",VLOOKUP($P223, 'Requirements Updated'!$A$4:$P$621,J$1,FALSE)), "")</f>
        <v/>
      </c>
      <c r="I223" s="35" t="str">
        <f>IF(OR($A$5=I$7,$B$5=I$7,$C$5=I$7, $D$5=I$7),IF(VLOOKUP($P223, 'Requirements Updated'!$A$4:$P$621,K$1,FALSE)=0, "",VLOOKUP($P223, 'Requirements Updated'!$A$4:$P$621,K$1,FALSE)), "")</f>
        <v/>
      </c>
      <c r="J223" s="35" t="str">
        <f>IF(OR($A$5=J$7,$B$5=J$7,$C$5=J$7, $D$5=J$7),IF(VLOOKUP($P223, 'Requirements Updated'!$A$4:$P$621,L$1,FALSE)=0, "",VLOOKUP($P223, 'Requirements Updated'!$A$4:$P$621,L$1,FALSE)), "")</f>
        <v/>
      </c>
      <c r="K223" s="35" t="str">
        <f>IF(OR($A$5=K$7,$B$5=K$7,$C$5=K$7, $D$5=K$7),IF(VLOOKUP($P223, 'Requirements Updated'!$A$4:$P$621,M$1,FALSE)=0, "",VLOOKUP($P223, 'Requirements Updated'!$A$4:$P$621,M$1,FALSE)), "")</f>
        <v/>
      </c>
      <c r="L223" s="17"/>
      <c r="M223" s="16" t="s">
        <v>28</v>
      </c>
      <c r="N223" s="17" t="s">
        <v>120</v>
      </c>
      <c r="O223" s="16" t="s">
        <v>126</v>
      </c>
      <c r="P223" s="16" t="str">
        <f t="shared" si="9"/>
        <v>Flue draft test (test-out)Test result EnumerationProposedBuilding/BuildingDetails/HealthAndSafety/CombustionAppliances/CombustionApplianceZone/CombustionApplianceTest/FlueDraftTest/TestResult</v>
      </c>
      <c r="Q223" s="94"/>
      <c r="R223" s="18"/>
    </row>
    <row r="224" spans="1:18" ht="26.25" customHeight="1" x14ac:dyDescent="0.2">
      <c r="A224" s="56" t="s">
        <v>576</v>
      </c>
      <c r="B224" s="56" t="s">
        <v>123</v>
      </c>
      <c r="C224" s="56" t="s">
        <v>526</v>
      </c>
      <c r="D224" s="17" t="str">
        <f>IFERROR(VLOOKUP($M224, Tables!$F$3:$G$9, 2, FALSE), "NEEDS QUALIFIER")</f>
        <v>Proposed</v>
      </c>
      <c r="E224" s="56" t="s">
        <v>1140</v>
      </c>
      <c r="F224" s="16" t="str">
        <f t="shared" si="8"/>
        <v>Optional</v>
      </c>
      <c r="G224" s="16" t="str">
        <f t="shared" si="10"/>
        <v>Optional</v>
      </c>
      <c r="H224" s="35" t="str">
        <f>IF(OR($A$5=H$7,$B$5=H$7,$C$5=H$7, $D$5=H$7),IF(VLOOKUP($P224, 'Requirements Updated'!$A$4:$P$621,J$1,FALSE)=0, "",VLOOKUP($P224, 'Requirements Updated'!$A$4:$P$621,J$1,FALSE)), "")</f>
        <v/>
      </c>
      <c r="I224" s="35" t="str">
        <f>IF(OR($A$5=I$7,$B$5=I$7,$C$5=I$7, $D$5=I$7),IF(VLOOKUP($P224, 'Requirements Updated'!$A$4:$P$621,K$1,FALSE)=0, "",VLOOKUP($P224, 'Requirements Updated'!$A$4:$P$621,K$1,FALSE)), "")</f>
        <v/>
      </c>
      <c r="J224" s="35" t="str">
        <f>IF(OR($A$5=J$7,$B$5=J$7,$C$5=J$7, $D$5=J$7),IF(VLOOKUP($P224, 'Requirements Updated'!$A$4:$P$621,L$1,FALSE)=0, "",VLOOKUP($P224, 'Requirements Updated'!$A$4:$P$621,L$1,FALSE)), "")</f>
        <v/>
      </c>
      <c r="K224" s="35" t="str">
        <f>IF(OR($A$5=K$7,$B$5=K$7,$C$5=K$7, $D$5=K$7),IF(VLOOKUP($P224, 'Requirements Updated'!$A$4:$P$621,M$1,FALSE)=0, "",VLOOKUP($P224, 'Requirements Updated'!$A$4:$P$621,M$1,FALSE)), "")</f>
        <v/>
      </c>
      <c r="L224" s="17"/>
      <c r="M224" s="16" t="s">
        <v>28</v>
      </c>
      <c r="N224" s="17" t="s">
        <v>120</v>
      </c>
      <c r="O224" s="16" t="s">
        <v>127</v>
      </c>
      <c r="P224" s="16" t="str">
        <f t="shared" si="9"/>
        <v>Flue draft test (test-out)Poor scenarioNumber (Pa)ProposedBuilding/BuildingDetails/HealthAndSafety/CombustionAppliances/CombustionApplianceZone/CombustionApplianceTest/FlueDraftTest/PoorCondition</v>
      </c>
      <c r="Q224" s="94"/>
      <c r="R224" s="18"/>
    </row>
    <row r="225" spans="1:18" ht="26.25" customHeight="1" x14ac:dyDescent="0.2">
      <c r="A225" s="56" t="s">
        <v>576</v>
      </c>
      <c r="B225" s="56" t="s">
        <v>119</v>
      </c>
      <c r="C225" s="56" t="s">
        <v>526</v>
      </c>
      <c r="D225" s="17" t="str">
        <f>IFERROR(VLOOKUP($M225, Tables!$F$3:$G$9, 2, FALSE), "NEEDS QUALIFIER")</f>
        <v>Post</v>
      </c>
      <c r="E225" s="56" t="s">
        <v>564</v>
      </c>
      <c r="F225" s="16" t="str">
        <f t="shared" si="8"/>
        <v>Optional</v>
      </c>
      <c r="G225" s="16" t="str">
        <f t="shared" si="10"/>
        <v>Optional</v>
      </c>
      <c r="H225" s="35" t="str">
        <f>IF(OR($A$5=H$7,$B$5=H$7,$C$5=H$7, $D$5=H$7),IF(VLOOKUP($P225, 'Requirements Updated'!$A$4:$P$621,J$1,FALSE)=0, "",VLOOKUP($P225, 'Requirements Updated'!$A$4:$P$621,J$1,FALSE)), "")</f>
        <v/>
      </c>
      <c r="I225" s="35" t="str">
        <f>IF(OR($A$5=I$7,$B$5=I$7,$C$5=I$7, $D$5=I$7),IF(VLOOKUP($P225, 'Requirements Updated'!$A$4:$P$621,K$1,FALSE)=0, "",VLOOKUP($P225, 'Requirements Updated'!$A$4:$P$621,K$1,FALSE)), "")</f>
        <v/>
      </c>
      <c r="J225" s="35" t="str">
        <f>IF(OR($A$5=J$7,$B$5=J$7,$C$5=J$7, $D$5=J$7),IF(VLOOKUP($P225, 'Requirements Updated'!$A$4:$P$621,L$1,FALSE)=0, "",VLOOKUP($P225, 'Requirements Updated'!$A$4:$P$621,L$1,FALSE)), "")</f>
        <v/>
      </c>
      <c r="K225" s="35" t="str">
        <f>IF(OR($A$5=K$7,$B$5=K$7,$C$5=K$7, $D$5=K$7),IF(VLOOKUP($P225, 'Requirements Updated'!$A$4:$P$621,M$1,FALSE)=0, "",VLOOKUP($P225, 'Requirements Updated'!$A$4:$P$621,M$1,FALSE)), "")</f>
        <v/>
      </c>
      <c r="L225" s="17"/>
      <c r="M225" s="16" t="s">
        <v>296</v>
      </c>
      <c r="N225" s="17" t="s">
        <v>120</v>
      </c>
      <c r="O225" s="16" t="s">
        <v>125</v>
      </c>
      <c r="P225" s="16" t="str">
        <f t="shared" si="9"/>
        <v>Flue draft test (test-out)Current conditionNumber (Pa)PostBuilding/BuildingDetails/HealthAndSafety/CombustionAppliances/CombustionApplianceZone/CombustionApplianceTest/FlueDraftTest/CurrentCondition</v>
      </c>
      <c r="Q225" s="94"/>
      <c r="R225" s="18"/>
    </row>
    <row r="226" spans="1:18" ht="26.25" customHeight="1" x14ac:dyDescent="0.2">
      <c r="A226" s="56" t="s">
        <v>576</v>
      </c>
      <c r="B226" s="56" t="s">
        <v>568</v>
      </c>
      <c r="C226" s="56" t="s">
        <v>504</v>
      </c>
      <c r="D226" s="17" t="str">
        <f>IFERROR(VLOOKUP($M226, Tables!$F$3:$G$9, 2, FALSE), "NEEDS QUALIFIER")</f>
        <v>Post</v>
      </c>
      <c r="E226" s="56" t="s">
        <v>715</v>
      </c>
      <c r="F226" s="16" t="str">
        <f t="shared" si="8"/>
        <v>Optional</v>
      </c>
      <c r="G226" s="16" t="str">
        <f t="shared" si="10"/>
        <v>Optional</v>
      </c>
      <c r="H226" s="35" t="str">
        <f>IF(OR($A$5=H$7,$B$5=H$7,$C$5=H$7, $D$5=H$7),IF(VLOOKUP($P226, 'Requirements Updated'!$A$4:$P$621,J$1,FALSE)=0, "",VLOOKUP($P226, 'Requirements Updated'!$A$4:$P$621,J$1,FALSE)), "")</f>
        <v/>
      </c>
      <c r="I226" s="35" t="str">
        <f>IF(OR($A$5=I$7,$B$5=I$7,$C$5=I$7, $D$5=I$7),IF(VLOOKUP($P226, 'Requirements Updated'!$A$4:$P$621,K$1,FALSE)=0, "",VLOOKUP($P226, 'Requirements Updated'!$A$4:$P$621,K$1,FALSE)), "")</f>
        <v/>
      </c>
      <c r="J226" s="35" t="str">
        <f>IF(OR($A$5=J$7,$B$5=J$7,$C$5=J$7, $D$5=J$7),IF(VLOOKUP($P226, 'Requirements Updated'!$A$4:$P$621,L$1,FALSE)=0, "",VLOOKUP($P226, 'Requirements Updated'!$A$4:$P$621,L$1,FALSE)), "")</f>
        <v/>
      </c>
      <c r="K226" s="35" t="str">
        <f>IF(OR($A$5=K$7,$B$5=K$7,$C$5=K$7, $D$5=K$7),IF(VLOOKUP($P226, 'Requirements Updated'!$A$4:$P$621,M$1,FALSE)=0, "",VLOOKUP($P226, 'Requirements Updated'!$A$4:$P$621,M$1,FALSE)), "")</f>
        <v/>
      </c>
      <c r="L226" s="17"/>
      <c r="M226" s="16" t="s">
        <v>296</v>
      </c>
      <c r="N226" s="17" t="s">
        <v>120</v>
      </c>
      <c r="O226" s="16" t="s">
        <v>126</v>
      </c>
      <c r="P226" s="16" t="str">
        <f t="shared" si="9"/>
        <v>Flue draft test (test-out)Test result EnumerationPostBuilding/BuildingDetails/HealthAndSafety/CombustionAppliances/CombustionApplianceZone/CombustionApplianceTest/FlueDraftTest/TestResult</v>
      </c>
      <c r="Q226" s="94"/>
      <c r="R226" s="18"/>
    </row>
    <row r="227" spans="1:18" ht="26.25" customHeight="1" x14ac:dyDescent="0.2">
      <c r="A227" s="56" t="s">
        <v>576</v>
      </c>
      <c r="B227" s="56" t="s">
        <v>123</v>
      </c>
      <c r="C227" s="56" t="s">
        <v>526</v>
      </c>
      <c r="D227" s="17" t="str">
        <f>IFERROR(VLOOKUP($M227, Tables!$F$3:$G$9, 2, FALSE), "NEEDS QUALIFIER")</f>
        <v>Post</v>
      </c>
      <c r="E227" s="56" t="s">
        <v>1140</v>
      </c>
      <c r="F227" s="16" t="str">
        <f t="shared" si="8"/>
        <v>Optional</v>
      </c>
      <c r="G227" s="16" t="str">
        <f t="shared" si="10"/>
        <v>Optional</v>
      </c>
      <c r="H227" s="35" t="str">
        <f>IF(OR($A$5=H$7,$B$5=H$7,$C$5=H$7, $D$5=H$7),IF(VLOOKUP($P227, 'Requirements Updated'!$A$4:$P$621,J$1,FALSE)=0, "",VLOOKUP($P227, 'Requirements Updated'!$A$4:$P$621,J$1,FALSE)), "")</f>
        <v/>
      </c>
      <c r="I227" s="35" t="str">
        <f>IF(OR($A$5=I$7,$B$5=I$7,$C$5=I$7, $D$5=I$7),IF(VLOOKUP($P227, 'Requirements Updated'!$A$4:$P$621,K$1,FALSE)=0, "",VLOOKUP($P227, 'Requirements Updated'!$A$4:$P$621,K$1,FALSE)), "")</f>
        <v/>
      </c>
      <c r="J227" s="35" t="str">
        <f>IF(OR($A$5=J$7,$B$5=J$7,$C$5=J$7, $D$5=J$7),IF(VLOOKUP($P227, 'Requirements Updated'!$A$4:$P$621,L$1,FALSE)=0, "",VLOOKUP($P227, 'Requirements Updated'!$A$4:$P$621,L$1,FALSE)), "")</f>
        <v/>
      </c>
      <c r="K227" s="35" t="str">
        <f>IF(OR($A$5=K$7,$B$5=K$7,$C$5=K$7, $D$5=K$7),IF(VLOOKUP($P227, 'Requirements Updated'!$A$4:$P$621,M$1,FALSE)=0, "",VLOOKUP($P227, 'Requirements Updated'!$A$4:$P$621,M$1,FALSE)), "")</f>
        <v/>
      </c>
      <c r="L227" s="17"/>
      <c r="M227" s="16" t="s">
        <v>296</v>
      </c>
      <c r="N227" s="17" t="s">
        <v>120</v>
      </c>
      <c r="O227" s="16" t="s">
        <v>127</v>
      </c>
      <c r="P227" s="16" t="str">
        <f t="shared" si="9"/>
        <v>Flue draft test (test-out)Poor scenarioNumber (Pa)PostBuilding/BuildingDetails/HealthAndSafety/CombustionAppliances/CombustionApplianceZone/CombustionApplianceTest/FlueDraftTest/PoorCondition</v>
      </c>
      <c r="Q227" s="94"/>
      <c r="R227" s="18"/>
    </row>
    <row r="228" spans="1:18" ht="26.25" customHeight="1" x14ac:dyDescent="0.2">
      <c r="A228" s="56" t="s">
        <v>673</v>
      </c>
      <c r="B228" s="56" t="s">
        <v>190</v>
      </c>
      <c r="C228" s="56" t="s">
        <v>504</v>
      </c>
      <c r="D228" s="17" t="str">
        <f>IFERROR(VLOOKUP($M228, Tables!$F$3:$G$9, 2, FALSE), "NEEDS QUALIFIER")</f>
        <v>Pre</v>
      </c>
      <c r="E228" s="56" t="s">
        <v>734</v>
      </c>
      <c r="F228" s="16" t="str">
        <f t="shared" si="8"/>
        <v>Optional</v>
      </c>
      <c r="G228" s="16" t="str">
        <f t="shared" si="10"/>
        <v>Optional</v>
      </c>
      <c r="H228" s="35" t="str">
        <f>IF(OR($A$5=H$7,$B$5=H$7,$C$5=H$7, $D$5=H$7),IF(VLOOKUP($P228, 'Requirements Updated'!$A$4:$P$621,J$1,FALSE)=0, "",VLOOKUP($P228, 'Requirements Updated'!$A$4:$P$621,J$1,FALSE)), "")</f>
        <v/>
      </c>
      <c r="I228" s="35" t="str">
        <f>IF(OR($A$5=I$7,$B$5=I$7,$C$5=I$7, $D$5=I$7),IF(VLOOKUP($P228, 'Requirements Updated'!$A$4:$P$621,K$1,FALSE)=0, "",VLOOKUP($P228, 'Requirements Updated'!$A$4:$P$621,K$1,FALSE)), "")</f>
        <v/>
      </c>
      <c r="J228" s="35" t="str">
        <f>IF(OR($A$5=J$7,$B$5=J$7,$C$5=J$7, $D$5=J$7),IF(VLOOKUP($P228, 'Requirements Updated'!$A$4:$P$621,L$1,FALSE)=0, "",VLOOKUP($P228, 'Requirements Updated'!$A$4:$P$621,L$1,FALSE)), "")</f>
        <v/>
      </c>
      <c r="K228" s="35" t="str">
        <f>IF(OR($A$5=K$7,$B$5=K$7,$C$5=K$7, $D$5=K$7),IF(VLOOKUP($P228, 'Requirements Updated'!$A$4:$P$621,M$1,FALSE)=0, "",VLOOKUP($P228, 'Requirements Updated'!$A$4:$P$621,M$1,FALSE)), "")</f>
        <v/>
      </c>
      <c r="L228" s="17"/>
      <c r="M228" s="16" t="s">
        <v>21</v>
      </c>
      <c r="N228" s="17"/>
      <c r="O228" s="16" t="s">
        <v>207</v>
      </c>
      <c r="P228" s="16" t="str">
        <f t="shared" si="9"/>
        <v>Floor insulationInsulation materialEnumerationPreBuilding/BuildingDetails/Enclosure/Foundations/Foundation/FrameFloor/Insulation/MisalignedInsulation</v>
      </c>
      <c r="Q228" s="94"/>
      <c r="R228" s="18"/>
    </row>
    <row r="229" spans="1:18" ht="26.25" customHeight="1" x14ac:dyDescent="0.2">
      <c r="A229" s="56" t="s">
        <v>673</v>
      </c>
      <c r="B229" s="56" t="s">
        <v>190</v>
      </c>
      <c r="C229" s="56" t="s">
        <v>504</v>
      </c>
      <c r="D229" s="17" t="str">
        <f>IFERROR(VLOOKUP($M229, Tables!$F$3:$G$9, 2, FALSE), "NEEDS QUALIFIER")</f>
        <v>Pre</v>
      </c>
      <c r="E229" s="56" t="s">
        <v>735</v>
      </c>
      <c r="F229" s="16" t="str">
        <f t="shared" si="8"/>
        <v>Optional</v>
      </c>
      <c r="G229" s="16" t="str">
        <f t="shared" si="10"/>
        <v>Optional</v>
      </c>
      <c r="H229" s="35" t="str">
        <f>IF(OR($A$5=H$7,$B$5=H$7,$C$5=H$7, $D$5=H$7),IF(VLOOKUP($P229, 'Requirements Updated'!$A$4:$P$621,J$1,FALSE)=0, "",VLOOKUP($P229, 'Requirements Updated'!$A$4:$P$621,J$1,FALSE)), "")</f>
        <v/>
      </c>
      <c r="I229" s="35" t="str">
        <f>IF(OR($A$5=I$7,$B$5=I$7,$C$5=I$7, $D$5=I$7),IF(VLOOKUP($P229, 'Requirements Updated'!$A$4:$P$621,K$1,FALSE)=0, "",VLOOKUP($P229, 'Requirements Updated'!$A$4:$P$621,K$1,FALSE)), "")</f>
        <v/>
      </c>
      <c r="J229" s="35" t="str">
        <f>IF(OR($A$5=J$7,$B$5=J$7,$C$5=J$7, $D$5=J$7),IF(VLOOKUP($P229, 'Requirements Updated'!$A$4:$P$621,L$1,FALSE)=0, "",VLOOKUP($P229, 'Requirements Updated'!$A$4:$P$621,L$1,FALSE)), "")</f>
        <v/>
      </c>
      <c r="K229" s="35" t="str">
        <f>IF(OR($A$5=K$7,$B$5=K$7,$C$5=K$7, $D$5=K$7),IF(VLOOKUP($P229, 'Requirements Updated'!$A$4:$P$621,M$1,FALSE)=0, "",VLOOKUP($P229, 'Requirements Updated'!$A$4:$P$621,M$1,FALSE)), "")</f>
        <v/>
      </c>
      <c r="L229" s="17"/>
      <c r="M229" s="16" t="s">
        <v>21</v>
      </c>
      <c r="N229" s="17"/>
      <c r="O229" s="16" t="s">
        <v>208</v>
      </c>
      <c r="P229" s="16" t="str">
        <f t="shared" si="9"/>
        <v>Floor insulationInsulation materialEnumerationPreBuilding/BuildingDetails/Enclosure/Foundations/Foundation/FrameFloor/Insulation/Layer/InsulationMaterial/&lt;material&gt;/&lt;type&gt;</v>
      </c>
      <c r="Q229" s="94"/>
      <c r="R229" s="18"/>
    </row>
    <row r="230" spans="1:18" ht="26.25" customHeight="1" x14ac:dyDescent="0.2">
      <c r="A230" s="56" t="s">
        <v>673</v>
      </c>
      <c r="B230" s="56" t="s">
        <v>193</v>
      </c>
      <c r="C230" s="56" t="s">
        <v>520</v>
      </c>
      <c r="D230" s="17" t="str">
        <f>IFERROR(VLOOKUP($M230, Tables!$F$3:$G$9, 2, FALSE), "NEEDS QUALIFIER")</f>
        <v>Pre</v>
      </c>
      <c r="E230" s="56" t="s">
        <v>1143</v>
      </c>
      <c r="F230" s="16" t="str">
        <f t="shared" si="8"/>
        <v>Optional</v>
      </c>
      <c r="G230" s="16" t="str">
        <f t="shared" si="10"/>
        <v>Optional</v>
      </c>
      <c r="H230" s="35" t="str">
        <f>IF(OR($A$5=H$7,$B$5=H$7,$C$5=H$7, $D$5=H$7),IF(VLOOKUP($P230, 'Requirements Updated'!$A$4:$P$621,J$1,FALSE)=0, "",VLOOKUP($P230, 'Requirements Updated'!$A$4:$P$621,J$1,FALSE)), "")</f>
        <v/>
      </c>
      <c r="I230" s="35" t="str">
        <f>IF(OR($A$5=I$7,$B$5=I$7,$C$5=I$7, $D$5=I$7),IF(VLOOKUP($P230, 'Requirements Updated'!$A$4:$P$621,K$1,FALSE)=0, "",VLOOKUP($P230, 'Requirements Updated'!$A$4:$P$621,K$1,FALSE)), "")</f>
        <v/>
      </c>
      <c r="J230" s="35" t="str">
        <f>IF(OR($A$5=J$7,$B$5=J$7,$C$5=J$7, $D$5=J$7),IF(VLOOKUP($P230, 'Requirements Updated'!$A$4:$P$621,L$1,FALSE)=0, "",VLOOKUP($P230, 'Requirements Updated'!$A$4:$P$621,L$1,FALSE)), "")</f>
        <v/>
      </c>
      <c r="K230" s="35" t="str">
        <f>IF(OR($A$5=K$7,$B$5=K$7,$C$5=K$7, $D$5=K$7),IF(VLOOKUP($P230, 'Requirements Updated'!$A$4:$P$621,M$1,FALSE)=0, "",VLOOKUP($P230, 'Requirements Updated'!$A$4:$P$621,M$1,FALSE)), "")</f>
        <v/>
      </c>
      <c r="L230" s="17"/>
      <c r="M230" s="16" t="s">
        <v>21</v>
      </c>
      <c r="N230" s="17"/>
      <c r="O230" s="16" t="s">
        <v>649</v>
      </c>
      <c r="P230" s="16" t="str">
        <f t="shared" si="9"/>
        <v>Floor insulationMisaligned insulationBooleanPreBuilding/BuildingDetails/Enclosure/Foundations/Foundation/FrameFloor/Insulation/Layer/MisalignedInsulation</v>
      </c>
      <c r="Q230" s="94"/>
      <c r="R230" s="18"/>
    </row>
    <row r="231" spans="1:18" ht="26.25" customHeight="1" x14ac:dyDescent="0.2">
      <c r="A231" s="56" t="s">
        <v>673</v>
      </c>
      <c r="B231" s="56" t="s">
        <v>198</v>
      </c>
      <c r="C231" s="56" t="s">
        <v>581</v>
      </c>
      <c r="D231" s="17" t="str">
        <f>IFERROR(VLOOKUP($M231, Tables!$F$3:$G$9, 2, FALSE), "NEEDS QUALIFIER")</f>
        <v>Pre</v>
      </c>
      <c r="E231" s="56" t="s">
        <v>1144</v>
      </c>
      <c r="F231" s="16" t="str">
        <f t="shared" si="8"/>
        <v>Optional</v>
      </c>
      <c r="G231" s="16" t="str">
        <f t="shared" si="10"/>
        <v>Optional</v>
      </c>
      <c r="H231" s="35" t="str">
        <f>IF(OR($A$5=H$7,$B$5=H$7,$C$5=H$7, $D$5=H$7),IF(VLOOKUP($P231, 'Requirements Updated'!$A$4:$P$621,J$1,FALSE)=0, "",VLOOKUP($P231, 'Requirements Updated'!$A$4:$P$621,J$1,FALSE)), "")</f>
        <v/>
      </c>
      <c r="I231" s="35" t="str">
        <f>IF(OR($A$5=I$7,$B$5=I$7,$C$5=I$7, $D$5=I$7),IF(VLOOKUP($P231, 'Requirements Updated'!$A$4:$P$621,K$1,FALSE)=0, "",VLOOKUP($P231, 'Requirements Updated'!$A$4:$P$621,K$1,FALSE)), "")</f>
        <v/>
      </c>
      <c r="J231" s="35" t="str">
        <f>IF(OR($A$5=J$7,$B$5=J$7,$C$5=J$7, $D$5=J$7),IF(VLOOKUP($P231, 'Requirements Updated'!$A$4:$P$621,L$1,FALSE)=0, "",VLOOKUP($P231, 'Requirements Updated'!$A$4:$P$621,L$1,FALSE)), "")</f>
        <v/>
      </c>
      <c r="K231" s="35" t="str">
        <f>IF(OR($A$5=K$7,$B$5=K$7,$C$5=K$7, $D$5=K$7),IF(VLOOKUP($P231, 'Requirements Updated'!$A$4:$P$621,M$1,FALSE)=0, "",VLOOKUP($P231, 'Requirements Updated'!$A$4:$P$621,M$1,FALSE)), "")</f>
        <v/>
      </c>
      <c r="L231" s="17"/>
      <c r="M231" s="16" t="s">
        <v>21</v>
      </c>
      <c r="N231" s="17"/>
      <c r="O231" s="16" t="s">
        <v>210</v>
      </c>
      <c r="P231" s="16" t="str">
        <f t="shared" si="9"/>
        <v>Floor insulationInsulation thicknessNumber (inches)PreBuilding/BuildingDetails/Enclosure/Foundations/Foundation/FrameFloor/Insulation/Layer/Thickness</v>
      </c>
      <c r="Q231" s="94"/>
      <c r="R231" s="18"/>
    </row>
    <row r="232" spans="1:18" ht="26.25" customHeight="1" x14ac:dyDescent="0.2">
      <c r="A232" s="56" t="s">
        <v>673</v>
      </c>
      <c r="B232" s="56" t="s">
        <v>205</v>
      </c>
      <c r="C232" s="56" t="s">
        <v>584</v>
      </c>
      <c r="D232" s="17" t="str">
        <f>IFERROR(VLOOKUP($M232, Tables!$F$3:$G$9, 2, FALSE), "NEEDS QUALIFIER")</f>
        <v>Pre</v>
      </c>
      <c r="E232" s="56" t="s">
        <v>1146</v>
      </c>
      <c r="F232" s="16" t="str">
        <f t="shared" si="8"/>
        <v>Optional</v>
      </c>
      <c r="G232" s="16" t="str">
        <f t="shared" si="10"/>
        <v>Optional</v>
      </c>
      <c r="H232" s="35" t="str">
        <f>IF(OR($A$5=H$7,$B$5=H$7,$C$5=H$7, $D$5=H$7),IF(VLOOKUP($P232, 'Requirements Updated'!$A$4:$P$621,J$1,FALSE)=0, "",VLOOKUP($P232, 'Requirements Updated'!$A$4:$P$621,J$1,FALSE)), "")</f>
        <v/>
      </c>
      <c r="I232" s="35" t="str">
        <f>IF(OR($A$5=I$7,$B$5=I$7,$C$5=I$7, $D$5=I$7),IF(VLOOKUP($P232, 'Requirements Updated'!$A$4:$P$621,K$1,FALSE)=0, "",VLOOKUP($P232, 'Requirements Updated'!$A$4:$P$621,K$1,FALSE)), "")</f>
        <v/>
      </c>
      <c r="J232" s="35" t="str">
        <f>IF(OR($A$5=J$7,$B$5=J$7,$C$5=J$7, $D$5=J$7),IF(VLOOKUP($P232, 'Requirements Updated'!$A$4:$P$621,L$1,FALSE)=0, "",VLOOKUP($P232, 'Requirements Updated'!$A$4:$P$621,L$1,FALSE)), "")</f>
        <v/>
      </c>
      <c r="K232" s="35" t="str">
        <f>IF(OR($A$5=K$7,$B$5=K$7,$C$5=K$7, $D$5=K$7),IF(VLOOKUP($P232, 'Requirements Updated'!$A$4:$P$621,M$1,FALSE)=0, "",VLOOKUP($P232, 'Requirements Updated'!$A$4:$P$621,M$1,FALSE)), "")</f>
        <v/>
      </c>
      <c r="L232" s="17"/>
      <c r="M232" s="16" t="s">
        <v>21</v>
      </c>
      <c r="N232" s="17"/>
      <c r="O232" s="16" t="s">
        <v>211</v>
      </c>
      <c r="P232" s="16" t="str">
        <f t="shared" si="9"/>
        <v>Floor insulationSurface areaNumber (sq.ft.)PreBuilding/BuildingDetails/Enclosure/Foundations/Foundation/FrameFloor/Area</v>
      </c>
      <c r="Q232" s="94"/>
      <c r="R232" s="18"/>
    </row>
    <row r="233" spans="1:18" ht="26.25" customHeight="1" x14ac:dyDescent="0.2">
      <c r="A233" s="56" t="s">
        <v>673</v>
      </c>
      <c r="B233" s="56" t="s">
        <v>195</v>
      </c>
      <c r="C233" s="56" t="s">
        <v>503</v>
      </c>
      <c r="D233" s="17" t="str">
        <f>IFERROR(VLOOKUP($M233, Tables!$F$3:$G$9, 2, FALSE), "NEEDS QUALIFIER")</f>
        <v>Pre</v>
      </c>
      <c r="E233" s="56" t="s">
        <v>1115</v>
      </c>
      <c r="F233" s="16" t="str">
        <f t="shared" si="8"/>
        <v>Optional</v>
      </c>
      <c r="G233" s="16" t="str">
        <f t="shared" si="10"/>
        <v>Optional</v>
      </c>
      <c r="H233" s="35" t="str">
        <f>IF(OR($A$5=H$7,$B$5=H$7,$C$5=H$7, $D$5=H$7),IF(VLOOKUP($P233, 'Requirements Updated'!$A$4:$P$621,J$1,FALSE)=0, "",VLOOKUP($P233, 'Requirements Updated'!$A$4:$P$621,J$1,FALSE)), "")</f>
        <v/>
      </c>
      <c r="I233" s="35" t="str">
        <f>IF(OR($A$5=I$7,$B$5=I$7,$C$5=I$7, $D$5=I$7),IF(VLOOKUP($P233, 'Requirements Updated'!$A$4:$P$621,K$1,FALSE)=0, "",VLOOKUP($P233, 'Requirements Updated'!$A$4:$P$621,K$1,FALSE)), "")</f>
        <v/>
      </c>
      <c r="J233" s="35" t="str">
        <f>IF(OR($A$5=J$7,$B$5=J$7,$C$5=J$7, $D$5=J$7),IF(VLOOKUP($P233, 'Requirements Updated'!$A$4:$P$621,L$1,FALSE)=0, "",VLOOKUP($P233, 'Requirements Updated'!$A$4:$P$621,L$1,FALSE)), "")</f>
        <v/>
      </c>
      <c r="K233" s="35" t="str">
        <f>IF(OR($A$5=K$7,$B$5=K$7,$C$5=K$7, $D$5=K$7),IF(VLOOKUP($P233, 'Requirements Updated'!$A$4:$P$621,M$1,FALSE)=0, "",VLOOKUP($P233, 'Requirements Updated'!$A$4:$P$621,M$1,FALSE)), "")</f>
        <v/>
      </c>
      <c r="L233" s="17"/>
      <c r="M233" s="16" t="s">
        <v>21</v>
      </c>
      <c r="N233" s="17"/>
      <c r="O233" s="16" t="s">
        <v>209</v>
      </c>
      <c r="P233" s="16" t="str">
        <f t="shared" si="9"/>
        <v>Floor insulationInsulation nominal R-valueNumberPreBuilding/BuildingDetails/Enclosure/Foundations/Foundation/FrameFloor/Insulation/Layer/NominalRValue</v>
      </c>
      <c r="Q233" s="94"/>
      <c r="R233" s="18"/>
    </row>
    <row r="234" spans="1:18" ht="26.25" customHeight="1" x14ac:dyDescent="0.2">
      <c r="A234" s="56" t="s">
        <v>673</v>
      </c>
      <c r="B234" s="56" t="s">
        <v>190</v>
      </c>
      <c r="C234" s="56" t="s">
        <v>504</v>
      </c>
      <c r="D234" s="17" t="str">
        <f>IFERROR(VLOOKUP($M234, Tables!$F$3:$G$9, 2, FALSE), "NEEDS QUALIFIER")</f>
        <v>Proposed</v>
      </c>
      <c r="E234" s="56" t="s">
        <v>734</v>
      </c>
      <c r="F234" s="16" t="str">
        <f t="shared" si="8"/>
        <v>Optional</v>
      </c>
      <c r="G234" s="16" t="str">
        <f t="shared" si="10"/>
        <v>Optional</v>
      </c>
      <c r="H234" s="35" t="str">
        <f>IF(OR($A$5=H$7,$B$5=H$7,$C$5=H$7, $D$5=H$7),IF(VLOOKUP($P234, 'Requirements Updated'!$A$4:$P$621,J$1,FALSE)=0, "",VLOOKUP($P234, 'Requirements Updated'!$A$4:$P$621,J$1,FALSE)), "")</f>
        <v/>
      </c>
      <c r="I234" s="35" t="str">
        <f>IF(OR($A$5=I$7,$B$5=I$7,$C$5=I$7, $D$5=I$7),IF(VLOOKUP($P234, 'Requirements Updated'!$A$4:$P$621,K$1,FALSE)=0, "",VLOOKUP($P234, 'Requirements Updated'!$A$4:$P$621,K$1,FALSE)), "")</f>
        <v/>
      </c>
      <c r="J234" s="35" t="str">
        <f>IF(OR($A$5=J$7,$B$5=J$7,$C$5=J$7, $D$5=J$7),IF(VLOOKUP($P234, 'Requirements Updated'!$A$4:$P$621,L$1,FALSE)=0, "",VLOOKUP($P234, 'Requirements Updated'!$A$4:$P$621,L$1,FALSE)), "")</f>
        <v/>
      </c>
      <c r="K234" s="35" t="str">
        <f>IF(OR($A$5=K$7,$B$5=K$7,$C$5=K$7, $D$5=K$7),IF(VLOOKUP($P234, 'Requirements Updated'!$A$4:$P$621,M$1,FALSE)=0, "",VLOOKUP($P234, 'Requirements Updated'!$A$4:$P$621,M$1,FALSE)), "")</f>
        <v/>
      </c>
      <c r="L234" s="17"/>
      <c r="M234" s="16" t="s">
        <v>28</v>
      </c>
      <c r="N234" s="17"/>
      <c r="O234" s="16" t="s">
        <v>207</v>
      </c>
      <c r="P234" s="16" t="str">
        <f t="shared" si="9"/>
        <v>Floor insulationInsulation materialEnumerationProposedBuilding/BuildingDetails/Enclosure/Foundations/Foundation/FrameFloor/Insulation/MisalignedInsulation</v>
      </c>
      <c r="Q234" s="94" t="s">
        <v>1207</v>
      </c>
      <c r="R234" s="18"/>
    </row>
    <row r="235" spans="1:18" ht="26.25" customHeight="1" x14ac:dyDescent="0.2">
      <c r="A235" s="56" t="s">
        <v>673</v>
      </c>
      <c r="B235" s="56" t="s">
        <v>190</v>
      </c>
      <c r="C235" s="56" t="s">
        <v>504</v>
      </c>
      <c r="D235" s="17" t="str">
        <f>IFERROR(VLOOKUP($M235, Tables!$F$3:$G$9, 2, FALSE), "NEEDS QUALIFIER")</f>
        <v>Proposed</v>
      </c>
      <c r="E235" s="56" t="s">
        <v>735</v>
      </c>
      <c r="F235" s="16" t="str">
        <f t="shared" si="8"/>
        <v>Optional</v>
      </c>
      <c r="G235" s="16" t="str">
        <f t="shared" si="10"/>
        <v>Optional</v>
      </c>
      <c r="H235" s="35" t="str">
        <f>IF(OR($A$5=H$7,$B$5=H$7,$C$5=H$7, $D$5=H$7),IF(VLOOKUP($P235, 'Requirements Updated'!$A$4:$P$621,J$1,FALSE)=0, "",VLOOKUP($P235, 'Requirements Updated'!$A$4:$P$621,J$1,FALSE)), "")</f>
        <v/>
      </c>
      <c r="I235" s="35" t="str">
        <f>IF(OR($A$5=I$7,$B$5=I$7,$C$5=I$7, $D$5=I$7),IF(VLOOKUP($P235, 'Requirements Updated'!$A$4:$P$621,K$1,FALSE)=0, "",VLOOKUP($P235, 'Requirements Updated'!$A$4:$P$621,K$1,FALSE)), "")</f>
        <v/>
      </c>
      <c r="J235" s="35" t="str">
        <f>IF(OR($A$5=J$7,$B$5=J$7,$C$5=J$7, $D$5=J$7),IF(VLOOKUP($P235, 'Requirements Updated'!$A$4:$P$621,L$1,FALSE)=0, "",VLOOKUP($P235, 'Requirements Updated'!$A$4:$P$621,L$1,FALSE)), "")</f>
        <v/>
      </c>
      <c r="K235" s="35" t="str">
        <f>IF(OR($A$5=K$7,$B$5=K$7,$C$5=K$7, $D$5=K$7),IF(VLOOKUP($P235, 'Requirements Updated'!$A$4:$P$621,M$1,FALSE)=0, "",VLOOKUP($P235, 'Requirements Updated'!$A$4:$P$621,M$1,FALSE)), "")</f>
        <v/>
      </c>
      <c r="L235" s="17"/>
      <c r="M235" s="16" t="s">
        <v>28</v>
      </c>
      <c r="N235" s="17"/>
      <c r="O235" s="16" t="s">
        <v>208</v>
      </c>
      <c r="P235" s="16" t="str">
        <f t="shared" si="9"/>
        <v>Floor insulationInsulation materialEnumerationProposedBuilding/BuildingDetails/Enclosure/Foundations/Foundation/FrameFloor/Insulation/Layer/InsulationMaterial/&lt;material&gt;/&lt;type&gt;</v>
      </c>
      <c r="Q235" s="94" t="s">
        <v>1207</v>
      </c>
      <c r="R235" s="18"/>
    </row>
    <row r="236" spans="1:18" ht="26.25" customHeight="1" x14ac:dyDescent="0.2">
      <c r="A236" s="56" t="s">
        <v>673</v>
      </c>
      <c r="B236" s="56" t="s">
        <v>193</v>
      </c>
      <c r="C236" s="56" t="s">
        <v>520</v>
      </c>
      <c r="D236" s="17" t="str">
        <f>IFERROR(VLOOKUP($M236, Tables!$F$3:$G$9, 2, FALSE), "NEEDS QUALIFIER")</f>
        <v>Proposed</v>
      </c>
      <c r="E236" s="56" t="s">
        <v>1143</v>
      </c>
      <c r="F236" s="16" t="str">
        <f t="shared" si="8"/>
        <v>Optional</v>
      </c>
      <c r="G236" s="16" t="str">
        <f t="shared" si="10"/>
        <v>Optional</v>
      </c>
      <c r="H236" s="35" t="str">
        <f>IF(OR($A$5=H$7,$B$5=H$7,$C$5=H$7, $D$5=H$7),IF(VLOOKUP($P236, 'Requirements Updated'!$A$4:$P$621,J$1,FALSE)=0, "",VLOOKUP($P236, 'Requirements Updated'!$A$4:$P$621,J$1,FALSE)), "")</f>
        <v/>
      </c>
      <c r="I236" s="35" t="str">
        <f>IF(OR($A$5=I$7,$B$5=I$7,$C$5=I$7, $D$5=I$7),IF(VLOOKUP($P236, 'Requirements Updated'!$A$4:$P$621,K$1,FALSE)=0, "",VLOOKUP($P236, 'Requirements Updated'!$A$4:$P$621,K$1,FALSE)), "")</f>
        <v/>
      </c>
      <c r="J236" s="35" t="str">
        <f>IF(OR($A$5=J$7,$B$5=J$7,$C$5=J$7, $D$5=J$7),IF(VLOOKUP($P236, 'Requirements Updated'!$A$4:$P$621,L$1,FALSE)=0, "",VLOOKUP($P236, 'Requirements Updated'!$A$4:$P$621,L$1,FALSE)), "")</f>
        <v/>
      </c>
      <c r="K236" s="35" t="str">
        <f>IF(OR($A$5=K$7,$B$5=K$7,$C$5=K$7, $D$5=K$7),IF(VLOOKUP($P236, 'Requirements Updated'!$A$4:$P$621,M$1,FALSE)=0, "",VLOOKUP($P236, 'Requirements Updated'!$A$4:$P$621,M$1,FALSE)), "")</f>
        <v/>
      </c>
      <c r="L236" s="17"/>
      <c r="M236" s="16" t="s">
        <v>28</v>
      </c>
      <c r="N236" s="17"/>
      <c r="O236" s="16" t="s">
        <v>649</v>
      </c>
      <c r="P236" s="16" t="str">
        <f t="shared" si="9"/>
        <v>Floor insulationMisaligned insulationBooleanProposedBuilding/BuildingDetails/Enclosure/Foundations/Foundation/FrameFloor/Insulation/Layer/MisalignedInsulation</v>
      </c>
      <c r="Q236" s="94" t="s">
        <v>1207</v>
      </c>
      <c r="R236" s="18"/>
    </row>
    <row r="237" spans="1:18" ht="26.25" customHeight="1" x14ac:dyDescent="0.2">
      <c r="A237" s="56" t="s">
        <v>673</v>
      </c>
      <c r="B237" s="56" t="s">
        <v>198</v>
      </c>
      <c r="C237" s="56" t="s">
        <v>581</v>
      </c>
      <c r="D237" s="17" t="str">
        <f>IFERROR(VLOOKUP($M237, Tables!$F$3:$G$9, 2, FALSE), "NEEDS QUALIFIER")</f>
        <v>Proposed</v>
      </c>
      <c r="E237" s="56" t="s">
        <v>1144</v>
      </c>
      <c r="F237" s="16" t="str">
        <f t="shared" si="8"/>
        <v>Optional</v>
      </c>
      <c r="G237" s="16" t="str">
        <f t="shared" si="10"/>
        <v>Optional</v>
      </c>
      <c r="H237" s="35" t="str">
        <f>IF(OR($A$5=H$7,$B$5=H$7,$C$5=H$7, $D$5=H$7),IF(VLOOKUP($P237, 'Requirements Updated'!$A$4:$P$621,J$1,FALSE)=0, "",VLOOKUP($P237, 'Requirements Updated'!$A$4:$P$621,J$1,FALSE)), "")</f>
        <v/>
      </c>
      <c r="I237" s="35" t="str">
        <f>IF(OR($A$5=I$7,$B$5=I$7,$C$5=I$7, $D$5=I$7),IF(VLOOKUP($P237, 'Requirements Updated'!$A$4:$P$621,K$1,FALSE)=0, "",VLOOKUP($P237, 'Requirements Updated'!$A$4:$P$621,K$1,FALSE)), "")</f>
        <v/>
      </c>
      <c r="J237" s="35" t="str">
        <f>IF(OR($A$5=J$7,$B$5=J$7,$C$5=J$7, $D$5=J$7),IF(VLOOKUP($P237, 'Requirements Updated'!$A$4:$P$621,L$1,FALSE)=0, "",VLOOKUP($P237, 'Requirements Updated'!$A$4:$P$621,L$1,FALSE)), "")</f>
        <v/>
      </c>
      <c r="K237" s="35" t="str">
        <f>IF(OR($A$5=K$7,$B$5=K$7,$C$5=K$7, $D$5=K$7),IF(VLOOKUP($P237, 'Requirements Updated'!$A$4:$P$621,M$1,FALSE)=0, "",VLOOKUP($P237, 'Requirements Updated'!$A$4:$P$621,M$1,FALSE)), "")</f>
        <v/>
      </c>
      <c r="L237" s="17"/>
      <c r="M237" s="16" t="s">
        <v>28</v>
      </c>
      <c r="N237" s="17"/>
      <c r="O237" s="16" t="s">
        <v>210</v>
      </c>
      <c r="P237" s="16" t="str">
        <f t="shared" si="9"/>
        <v>Floor insulationInsulation thicknessNumber (inches)ProposedBuilding/BuildingDetails/Enclosure/Foundations/Foundation/FrameFloor/Insulation/Layer/Thickness</v>
      </c>
      <c r="Q237" s="94" t="s">
        <v>1207</v>
      </c>
      <c r="R237" s="18"/>
    </row>
    <row r="238" spans="1:18" ht="26.25" customHeight="1" x14ac:dyDescent="0.2">
      <c r="A238" s="56" t="s">
        <v>673</v>
      </c>
      <c r="B238" s="56" t="s">
        <v>205</v>
      </c>
      <c r="C238" s="56" t="s">
        <v>584</v>
      </c>
      <c r="D238" s="17" t="str">
        <f>IFERROR(VLOOKUP($M238, Tables!$F$3:$G$9, 2, FALSE), "NEEDS QUALIFIER")</f>
        <v>Proposed</v>
      </c>
      <c r="E238" s="56" t="s">
        <v>1146</v>
      </c>
      <c r="F238" s="16" t="str">
        <f t="shared" si="8"/>
        <v>Optional</v>
      </c>
      <c r="G238" s="16" t="str">
        <f t="shared" si="10"/>
        <v>Optional</v>
      </c>
      <c r="H238" s="35" t="str">
        <f>IF(OR($A$5=H$7,$B$5=H$7,$C$5=H$7, $D$5=H$7),IF(VLOOKUP($P238, 'Requirements Updated'!$A$4:$P$621,J$1,FALSE)=0, "",VLOOKUP($P238, 'Requirements Updated'!$A$4:$P$621,J$1,FALSE)), "")</f>
        <v/>
      </c>
      <c r="I238" s="35" t="str">
        <f>IF(OR($A$5=I$7,$B$5=I$7,$C$5=I$7, $D$5=I$7),IF(VLOOKUP($P238, 'Requirements Updated'!$A$4:$P$621,K$1,FALSE)=0, "",VLOOKUP($P238, 'Requirements Updated'!$A$4:$P$621,K$1,FALSE)), "")</f>
        <v/>
      </c>
      <c r="J238" s="35" t="str">
        <f>IF(OR($A$5=J$7,$B$5=J$7,$C$5=J$7, $D$5=J$7),IF(VLOOKUP($P238, 'Requirements Updated'!$A$4:$P$621,L$1,FALSE)=0, "",VLOOKUP($P238, 'Requirements Updated'!$A$4:$P$621,L$1,FALSE)), "")</f>
        <v/>
      </c>
      <c r="K238" s="35" t="str">
        <f>IF(OR($A$5=K$7,$B$5=K$7,$C$5=K$7, $D$5=K$7),IF(VLOOKUP($P238, 'Requirements Updated'!$A$4:$P$621,M$1,FALSE)=0, "",VLOOKUP($P238, 'Requirements Updated'!$A$4:$P$621,M$1,FALSE)), "")</f>
        <v/>
      </c>
      <c r="L238" s="17"/>
      <c r="M238" s="16" t="s">
        <v>28</v>
      </c>
      <c r="N238" s="17"/>
      <c r="O238" s="16" t="s">
        <v>211</v>
      </c>
      <c r="P238" s="16" t="str">
        <f t="shared" si="9"/>
        <v>Floor insulationSurface areaNumber (sq.ft.)ProposedBuilding/BuildingDetails/Enclosure/Foundations/Foundation/FrameFloor/Area</v>
      </c>
      <c r="Q238" s="94" t="s">
        <v>1207</v>
      </c>
      <c r="R238" s="18"/>
    </row>
    <row r="239" spans="1:18" ht="26.25" customHeight="1" x14ac:dyDescent="0.2">
      <c r="A239" s="56" t="s">
        <v>673</v>
      </c>
      <c r="B239" s="56" t="s">
        <v>195</v>
      </c>
      <c r="C239" s="56" t="s">
        <v>503</v>
      </c>
      <c r="D239" s="17" t="str">
        <f>IFERROR(VLOOKUP($M239, Tables!$F$3:$G$9, 2, FALSE), "NEEDS QUALIFIER")</f>
        <v>Proposed</v>
      </c>
      <c r="E239" s="56" t="s">
        <v>1115</v>
      </c>
      <c r="F239" s="16" t="str">
        <f t="shared" si="8"/>
        <v>Optional</v>
      </c>
      <c r="G239" s="16" t="str">
        <f t="shared" si="10"/>
        <v>Optional</v>
      </c>
      <c r="H239" s="35" t="str">
        <f>IF(OR($A$5=H$7,$B$5=H$7,$C$5=H$7, $D$5=H$7),IF(VLOOKUP($P239, 'Requirements Updated'!$A$4:$P$621,J$1,FALSE)=0, "",VLOOKUP($P239, 'Requirements Updated'!$A$4:$P$621,J$1,FALSE)), "")</f>
        <v/>
      </c>
      <c r="I239" s="35" t="str">
        <f>IF(OR($A$5=I$7,$B$5=I$7,$C$5=I$7, $D$5=I$7),IF(VLOOKUP($P239, 'Requirements Updated'!$A$4:$P$621,K$1,FALSE)=0, "",VLOOKUP($P239, 'Requirements Updated'!$A$4:$P$621,K$1,FALSE)), "")</f>
        <v/>
      </c>
      <c r="J239" s="35" t="str">
        <f>IF(OR($A$5=J$7,$B$5=J$7,$C$5=J$7, $D$5=J$7),IF(VLOOKUP($P239, 'Requirements Updated'!$A$4:$P$621,L$1,FALSE)=0, "",VLOOKUP($P239, 'Requirements Updated'!$A$4:$P$621,L$1,FALSE)), "")</f>
        <v/>
      </c>
      <c r="K239" s="35" t="str">
        <f>IF(OR($A$5=K$7,$B$5=K$7,$C$5=K$7, $D$5=K$7),IF(VLOOKUP($P239, 'Requirements Updated'!$A$4:$P$621,M$1,FALSE)=0, "",VLOOKUP($P239, 'Requirements Updated'!$A$4:$P$621,M$1,FALSE)), "")</f>
        <v/>
      </c>
      <c r="L239" s="17"/>
      <c r="M239" s="16" t="s">
        <v>28</v>
      </c>
      <c r="N239" s="17"/>
      <c r="O239" s="16" t="s">
        <v>209</v>
      </c>
      <c r="P239" s="16" t="str">
        <f t="shared" si="9"/>
        <v>Floor insulationInsulation nominal R-valueNumberProposedBuilding/BuildingDetails/Enclosure/Foundations/Foundation/FrameFloor/Insulation/Layer/NominalRValue</v>
      </c>
      <c r="Q239" s="94" t="s">
        <v>1207</v>
      </c>
      <c r="R239" s="18"/>
    </row>
    <row r="240" spans="1:18" ht="26.25" customHeight="1" x14ac:dyDescent="0.2">
      <c r="A240" s="56" t="s">
        <v>673</v>
      </c>
      <c r="B240" s="56" t="s">
        <v>190</v>
      </c>
      <c r="C240" s="56" t="s">
        <v>504</v>
      </c>
      <c r="D240" s="17" t="str">
        <f>IFERROR(VLOOKUP($M240, Tables!$F$3:$G$9, 2, FALSE), "NEEDS QUALIFIER")</f>
        <v>Post</v>
      </c>
      <c r="E240" s="56" t="s">
        <v>734</v>
      </c>
      <c r="F240" s="16" t="str">
        <f t="shared" si="8"/>
        <v>Optional</v>
      </c>
      <c r="G240" s="16" t="str">
        <f t="shared" si="10"/>
        <v>Optional</v>
      </c>
      <c r="H240" s="35" t="str">
        <f>IF(OR($A$5=H$7,$B$5=H$7,$C$5=H$7, $D$5=H$7),IF(VLOOKUP($P240, 'Requirements Updated'!$A$4:$P$621,J$1,FALSE)=0, "",VLOOKUP($P240, 'Requirements Updated'!$A$4:$P$621,J$1,FALSE)), "")</f>
        <v/>
      </c>
      <c r="I240" s="35" t="str">
        <f>IF(OR($A$5=I$7,$B$5=I$7,$C$5=I$7, $D$5=I$7),IF(VLOOKUP($P240, 'Requirements Updated'!$A$4:$P$621,K$1,FALSE)=0, "",VLOOKUP($P240, 'Requirements Updated'!$A$4:$P$621,K$1,FALSE)), "")</f>
        <v/>
      </c>
      <c r="J240" s="35" t="str">
        <f>IF(OR($A$5=J$7,$B$5=J$7,$C$5=J$7, $D$5=J$7),IF(VLOOKUP($P240, 'Requirements Updated'!$A$4:$P$621,L$1,FALSE)=0, "",VLOOKUP($P240, 'Requirements Updated'!$A$4:$P$621,L$1,FALSE)), "")</f>
        <v/>
      </c>
      <c r="K240" s="35" t="str">
        <f>IF(OR($A$5=K$7,$B$5=K$7,$C$5=K$7, $D$5=K$7),IF(VLOOKUP($P240, 'Requirements Updated'!$A$4:$P$621,M$1,FALSE)=0, "",VLOOKUP($P240, 'Requirements Updated'!$A$4:$P$621,M$1,FALSE)), "")</f>
        <v/>
      </c>
      <c r="L240" s="17"/>
      <c r="M240" s="16" t="s">
        <v>296</v>
      </c>
      <c r="N240" s="17"/>
      <c r="O240" s="16" t="s">
        <v>207</v>
      </c>
      <c r="P240" s="16" t="str">
        <f t="shared" si="9"/>
        <v>Floor insulationInsulation materialEnumerationPostBuilding/BuildingDetails/Enclosure/Foundations/Foundation/FrameFloor/Insulation/MisalignedInsulation</v>
      </c>
      <c r="Q240" s="94"/>
      <c r="R240" s="18"/>
    </row>
    <row r="241" spans="1:18" ht="26.25" customHeight="1" x14ac:dyDescent="0.2">
      <c r="A241" s="56" t="s">
        <v>673</v>
      </c>
      <c r="B241" s="56" t="s">
        <v>190</v>
      </c>
      <c r="C241" s="56" t="s">
        <v>504</v>
      </c>
      <c r="D241" s="17" t="str">
        <f>IFERROR(VLOOKUP($M241, Tables!$F$3:$G$9, 2, FALSE), "NEEDS QUALIFIER")</f>
        <v>Post</v>
      </c>
      <c r="E241" s="56" t="s">
        <v>735</v>
      </c>
      <c r="F241" s="16" t="str">
        <f t="shared" si="8"/>
        <v>Optional</v>
      </c>
      <c r="G241" s="16" t="str">
        <f t="shared" si="10"/>
        <v>Optional</v>
      </c>
      <c r="H241" s="35" t="str">
        <f>IF(OR($A$5=H$7,$B$5=H$7,$C$5=H$7, $D$5=H$7),IF(VLOOKUP($P241, 'Requirements Updated'!$A$4:$P$621,J$1,FALSE)=0, "",VLOOKUP($P241, 'Requirements Updated'!$A$4:$P$621,J$1,FALSE)), "")</f>
        <v/>
      </c>
      <c r="I241" s="35" t="str">
        <f>IF(OR($A$5=I$7,$B$5=I$7,$C$5=I$7, $D$5=I$7),IF(VLOOKUP($P241, 'Requirements Updated'!$A$4:$P$621,K$1,FALSE)=0, "",VLOOKUP($P241, 'Requirements Updated'!$A$4:$P$621,K$1,FALSE)), "")</f>
        <v/>
      </c>
      <c r="J241" s="35" t="str">
        <f>IF(OR($A$5=J$7,$B$5=J$7,$C$5=J$7, $D$5=J$7),IF(VLOOKUP($P241, 'Requirements Updated'!$A$4:$P$621,L$1,FALSE)=0, "",VLOOKUP($P241, 'Requirements Updated'!$A$4:$P$621,L$1,FALSE)), "")</f>
        <v/>
      </c>
      <c r="K241" s="35" t="str">
        <f>IF(OR($A$5=K$7,$B$5=K$7,$C$5=K$7, $D$5=K$7),IF(VLOOKUP($P241, 'Requirements Updated'!$A$4:$P$621,M$1,FALSE)=0, "",VLOOKUP($P241, 'Requirements Updated'!$A$4:$P$621,M$1,FALSE)), "")</f>
        <v/>
      </c>
      <c r="L241" s="17"/>
      <c r="M241" s="16" t="s">
        <v>296</v>
      </c>
      <c r="N241" s="17"/>
      <c r="O241" s="16" t="s">
        <v>208</v>
      </c>
      <c r="P241" s="16" t="str">
        <f t="shared" si="9"/>
        <v>Floor insulationInsulation materialEnumerationPostBuilding/BuildingDetails/Enclosure/Foundations/Foundation/FrameFloor/Insulation/Layer/InsulationMaterial/&lt;material&gt;/&lt;type&gt;</v>
      </c>
      <c r="Q241" s="94"/>
      <c r="R241" s="18"/>
    </row>
    <row r="242" spans="1:18" ht="26.25" customHeight="1" x14ac:dyDescent="0.2">
      <c r="A242" s="56" t="s">
        <v>673</v>
      </c>
      <c r="B242" s="56" t="s">
        <v>193</v>
      </c>
      <c r="C242" s="56" t="s">
        <v>520</v>
      </c>
      <c r="D242" s="17" t="str">
        <f>IFERROR(VLOOKUP($M242, Tables!$F$3:$G$9, 2, FALSE), "NEEDS QUALIFIER")</f>
        <v>Post</v>
      </c>
      <c r="E242" s="56" t="s">
        <v>1143</v>
      </c>
      <c r="F242" s="16" t="str">
        <f t="shared" si="8"/>
        <v>Optional</v>
      </c>
      <c r="G242" s="16" t="str">
        <f t="shared" si="10"/>
        <v>Optional</v>
      </c>
      <c r="H242" s="35" t="str">
        <f>IF(OR($A$5=H$7,$B$5=H$7,$C$5=H$7, $D$5=H$7),IF(VLOOKUP($P242, 'Requirements Updated'!$A$4:$P$621,J$1,FALSE)=0, "",VLOOKUP($P242, 'Requirements Updated'!$A$4:$P$621,J$1,FALSE)), "")</f>
        <v/>
      </c>
      <c r="I242" s="35" t="str">
        <f>IF(OR($A$5=I$7,$B$5=I$7,$C$5=I$7, $D$5=I$7),IF(VLOOKUP($P242, 'Requirements Updated'!$A$4:$P$621,K$1,FALSE)=0, "",VLOOKUP($P242, 'Requirements Updated'!$A$4:$P$621,K$1,FALSE)), "")</f>
        <v/>
      </c>
      <c r="J242" s="35" t="str">
        <f>IF(OR($A$5=J$7,$B$5=J$7,$C$5=J$7, $D$5=J$7),IF(VLOOKUP($P242, 'Requirements Updated'!$A$4:$P$621,L$1,FALSE)=0, "",VLOOKUP($P242, 'Requirements Updated'!$A$4:$P$621,L$1,FALSE)), "")</f>
        <v/>
      </c>
      <c r="K242" s="35" t="str">
        <f>IF(OR($A$5=K$7,$B$5=K$7,$C$5=K$7, $D$5=K$7),IF(VLOOKUP($P242, 'Requirements Updated'!$A$4:$P$621,M$1,FALSE)=0, "",VLOOKUP($P242, 'Requirements Updated'!$A$4:$P$621,M$1,FALSE)), "")</f>
        <v/>
      </c>
      <c r="L242" s="17"/>
      <c r="M242" s="16" t="s">
        <v>296</v>
      </c>
      <c r="N242" s="17"/>
      <c r="O242" s="16" t="s">
        <v>649</v>
      </c>
      <c r="P242" s="16" t="str">
        <f t="shared" si="9"/>
        <v>Floor insulationMisaligned insulationBooleanPostBuilding/BuildingDetails/Enclosure/Foundations/Foundation/FrameFloor/Insulation/Layer/MisalignedInsulation</v>
      </c>
      <c r="Q242" s="94"/>
      <c r="R242" s="18"/>
    </row>
    <row r="243" spans="1:18" ht="26.25" customHeight="1" x14ac:dyDescent="0.2">
      <c r="A243" s="56" t="s">
        <v>673</v>
      </c>
      <c r="B243" s="56" t="s">
        <v>198</v>
      </c>
      <c r="C243" s="56" t="s">
        <v>581</v>
      </c>
      <c r="D243" s="17" t="str">
        <f>IFERROR(VLOOKUP($M243, Tables!$F$3:$G$9, 2, FALSE), "NEEDS QUALIFIER")</f>
        <v>Post</v>
      </c>
      <c r="E243" s="56" t="s">
        <v>1144</v>
      </c>
      <c r="F243" s="16" t="str">
        <f t="shared" si="8"/>
        <v>Optional</v>
      </c>
      <c r="G243" s="16" t="str">
        <f t="shared" si="10"/>
        <v>Optional</v>
      </c>
      <c r="H243" s="35" t="str">
        <f>IF(OR($A$5=H$7,$B$5=H$7,$C$5=H$7, $D$5=H$7),IF(VLOOKUP($P243, 'Requirements Updated'!$A$4:$P$621,J$1,FALSE)=0, "",VLOOKUP($P243, 'Requirements Updated'!$A$4:$P$621,J$1,FALSE)), "")</f>
        <v/>
      </c>
      <c r="I243" s="35" t="str">
        <f>IF(OR($A$5=I$7,$B$5=I$7,$C$5=I$7, $D$5=I$7),IF(VLOOKUP($P243, 'Requirements Updated'!$A$4:$P$621,K$1,FALSE)=0, "",VLOOKUP($P243, 'Requirements Updated'!$A$4:$P$621,K$1,FALSE)), "")</f>
        <v/>
      </c>
      <c r="J243" s="35" t="str">
        <f>IF(OR($A$5=J$7,$B$5=J$7,$C$5=J$7, $D$5=J$7),IF(VLOOKUP($P243, 'Requirements Updated'!$A$4:$P$621,L$1,FALSE)=0, "",VLOOKUP($P243, 'Requirements Updated'!$A$4:$P$621,L$1,FALSE)), "")</f>
        <v/>
      </c>
      <c r="K243" s="35" t="str">
        <f>IF(OR($A$5=K$7,$B$5=K$7,$C$5=K$7, $D$5=K$7),IF(VLOOKUP($P243, 'Requirements Updated'!$A$4:$P$621,M$1,FALSE)=0, "",VLOOKUP($P243, 'Requirements Updated'!$A$4:$P$621,M$1,FALSE)), "")</f>
        <v/>
      </c>
      <c r="L243" s="17"/>
      <c r="M243" s="16" t="s">
        <v>296</v>
      </c>
      <c r="N243" s="17"/>
      <c r="O243" s="16" t="s">
        <v>210</v>
      </c>
      <c r="P243" s="16" t="str">
        <f t="shared" si="9"/>
        <v>Floor insulationInsulation thicknessNumber (inches)PostBuilding/BuildingDetails/Enclosure/Foundations/Foundation/FrameFloor/Insulation/Layer/Thickness</v>
      </c>
      <c r="Q243" s="94"/>
      <c r="R243" s="18"/>
    </row>
    <row r="244" spans="1:18" ht="26.25" customHeight="1" x14ac:dyDescent="0.2">
      <c r="A244" s="56" t="s">
        <v>673</v>
      </c>
      <c r="B244" s="56" t="s">
        <v>205</v>
      </c>
      <c r="C244" s="56" t="s">
        <v>584</v>
      </c>
      <c r="D244" s="17" t="str">
        <f>IFERROR(VLOOKUP($M244, Tables!$F$3:$G$9, 2, FALSE), "NEEDS QUALIFIER")</f>
        <v>Post</v>
      </c>
      <c r="E244" s="56" t="s">
        <v>1146</v>
      </c>
      <c r="F244" s="16" t="str">
        <f t="shared" si="8"/>
        <v>Optional</v>
      </c>
      <c r="G244" s="16" t="str">
        <f t="shared" si="10"/>
        <v>Optional</v>
      </c>
      <c r="H244" s="35" t="str">
        <f>IF(OR($A$5=H$7,$B$5=H$7,$C$5=H$7, $D$5=H$7),IF(VLOOKUP($P244, 'Requirements Updated'!$A$4:$P$621,J$1,FALSE)=0, "",VLOOKUP($P244, 'Requirements Updated'!$A$4:$P$621,J$1,FALSE)), "")</f>
        <v/>
      </c>
      <c r="I244" s="35" t="str">
        <f>IF(OR($A$5=I$7,$B$5=I$7,$C$5=I$7, $D$5=I$7),IF(VLOOKUP($P244, 'Requirements Updated'!$A$4:$P$621,K$1,FALSE)=0, "",VLOOKUP($P244, 'Requirements Updated'!$A$4:$P$621,K$1,FALSE)), "")</f>
        <v/>
      </c>
      <c r="J244" s="35" t="str">
        <f>IF(OR($A$5=J$7,$B$5=J$7,$C$5=J$7, $D$5=J$7),IF(VLOOKUP($P244, 'Requirements Updated'!$A$4:$P$621,L$1,FALSE)=0, "",VLOOKUP($P244, 'Requirements Updated'!$A$4:$P$621,L$1,FALSE)), "")</f>
        <v/>
      </c>
      <c r="K244" s="35" t="str">
        <f>IF(OR($A$5=K$7,$B$5=K$7,$C$5=K$7, $D$5=K$7),IF(VLOOKUP($P244, 'Requirements Updated'!$A$4:$P$621,M$1,FALSE)=0, "",VLOOKUP($P244, 'Requirements Updated'!$A$4:$P$621,M$1,FALSE)), "")</f>
        <v/>
      </c>
      <c r="L244" s="17"/>
      <c r="M244" s="16" t="s">
        <v>296</v>
      </c>
      <c r="N244" s="17"/>
      <c r="O244" s="16" t="s">
        <v>211</v>
      </c>
      <c r="P244" s="16" t="str">
        <f t="shared" si="9"/>
        <v>Floor insulationSurface areaNumber (sq.ft.)PostBuilding/BuildingDetails/Enclosure/Foundations/Foundation/FrameFloor/Area</v>
      </c>
      <c r="Q244" s="94"/>
      <c r="R244" s="18"/>
    </row>
    <row r="245" spans="1:18" ht="26.25" customHeight="1" x14ac:dyDescent="0.2">
      <c r="A245" s="56" t="s">
        <v>673</v>
      </c>
      <c r="B245" s="56" t="s">
        <v>195</v>
      </c>
      <c r="C245" s="56" t="s">
        <v>503</v>
      </c>
      <c r="D245" s="17" t="str">
        <f>IFERROR(VLOOKUP($M245, Tables!$F$3:$G$9, 2, FALSE), "NEEDS QUALIFIER")</f>
        <v>Post</v>
      </c>
      <c r="E245" s="56" t="s">
        <v>1115</v>
      </c>
      <c r="F245" s="16" t="str">
        <f t="shared" si="8"/>
        <v>Optional</v>
      </c>
      <c r="G245" s="16" t="str">
        <f t="shared" si="10"/>
        <v>Optional</v>
      </c>
      <c r="H245" s="35" t="str">
        <f>IF(OR($A$5=H$7,$B$5=H$7,$C$5=H$7, $D$5=H$7),IF(VLOOKUP($P245, 'Requirements Updated'!$A$4:$P$621,J$1,FALSE)=0, "",VLOOKUP($P245, 'Requirements Updated'!$A$4:$P$621,J$1,FALSE)), "")</f>
        <v/>
      </c>
      <c r="I245" s="35" t="str">
        <f>IF(OR($A$5=I$7,$B$5=I$7,$C$5=I$7, $D$5=I$7),IF(VLOOKUP($P245, 'Requirements Updated'!$A$4:$P$621,K$1,FALSE)=0, "",VLOOKUP($P245, 'Requirements Updated'!$A$4:$P$621,K$1,FALSE)), "")</f>
        <v/>
      </c>
      <c r="J245" s="35" t="str">
        <f>IF(OR($A$5=J$7,$B$5=J$7,$C$5=J$7, $D$5=J$7),IF(VLOOKUP($P245, 'Requirements Updated'!$A$4:$P$621,L$1,FALSE)=0, "",VLOOKUP($P245, 'Requirements Updated'!$A$4:$P$621,L$1,FALSE)), "")</f>
        <v/>
      </c>
      <c r="K245" s="35" t="str">
        <f>IF(OR($A$5=K$7,$B$5=K$7,$C$5=K$7, $D$5=K$7),IF(VLOOKUP($P245, 'Requirements Updated'!$A$4:$P$621,M$1,FALSE)=0, "",VLOOKUP($P245, 'Requirements Updated'!$A$4:$P$621,M$1,FALSE)), "")</f>
        <v/>
      </c>
      <c r="L245" s="17"/>
      <c r="M245" s="16" t="s">
        <v>296</v>
      </c>
      <c r="N245" s="17"/>
      <c r="O245" s="16" t="s">
        <v>209</v>
      </c>
      <c r="P245" s="16" t="str">
        <f t="shared" si="9"/>
        <v>Floor insulationInsulation nominal R-valueNumberPostBuilding/BuildingDetails/Enclosure/Foundations/Foundation/FrameFloor/Insulation/Layer/NominalRValue</v>
      </c>
      <c r="Q245" s="94"/>
      <c r="R245" s="18"/>
    </row>
    <row r="246" spans="1:18" ht="26.25" customHeight="1" x14ac:dyDescent="0.2">
      <c r="A246" s="56" t="s">
        <v>381</v>
      </c>
      <c r="B246" s="56" t="s">
        <v>58</v>
      </c>
      <c r="C246" s="56" t="s">
        <v>504</v>
      </c>
      <c r="D246" s="17" t="str">
        <f>IFERROR(VLOOKUP($M246, Tables!$F$3:$G$9, 2, FALSE), "NEEDS QUALIFIER")</f>
        <v>Pre</v>
      </c>
      <c r="E246" s="56" t="s">
        <v>596</v>
      </c>
      <c r="F246" s="16" t="str">
        <f t="shared" ref="F246:F335" si="11">IF(OR($H246="X", $I246="X", $J246="X", $K246="X"), "Required", "Optional")</f>
        <v>Optional</v>
      </c>
      <c r="G246" s="16" t="str">
        <f t="shared" si="10"/>
        <v>Optional</v>
      </c>
      <c r="H246" s="35" t="str">
        <f>IF(OR($A$5=H$7,$B$5=H$7,$C$5=H$7, $D$5=H$7),IF(VLOOKUP($P246, 'Requirements Updated'!$A$4:$P$621,J$1,FALSE)=0, "",VLOOKUP($P246, 'Requirements Updated'!$A$4:$P$621,J$1,FALSE)), "")</f>
        <v/>
      </c>
      <c r="I246" s="35" t="str">
        <f>IF(OR($A$5=I$7,$B$5=I$7,$C$5=I$7, $D$5=I$7),IF(VLOOKUP($P246, 'Requirements Updated'!$A$4:$P$621,K$1,FALSE)=0, "",VLOOKUP($P246, 'Requirements Updated'!$A$4:$P$621,K$1,FALSE)), "")</f>
        <v/>
      </c>
      <c r="J246" s="35" t="str">
        <f>IF(OR($A$5=J$7,$B$5=J$7,$C$5=J$7, $D$5=J$7),IF(VLOOKUP($P246, 'Requirements Updated'!$A$4:$P$621,L$1,FALSE)=0, "",VLOOKUP($P246, 'Requirements Updated'!$A$4:$P$621,L$1,FALSE)), "")</f>
        <v/>
      </c>
      <c r="K246" s="35" t="str">
        <f>IF(OR($A$5=K$7,$B$5=K$7,$C$5=K$7, $D$5=K$7),IF(VLOOKUP($P246, 'Requirements Updated'!$A$4:$P$621,M$1,FALSE)=0, "",VLOOKUP($P246, 'Requirements Updated'!$A$4:$P$621,M$1,FALSE)), "")</f>
        <v/>
      </c>
      <c r="L246" s="17"/>
      <c r="M246" s="16" t="s">
        <v>21</v>
      </c>
      <c r="N246" s="17"/>
      <c r="O246" s="16" t="s">
        <v>68</v>
      </c>
      <c r="P246" s="16" t="str">
        <f t="shared" si="9"/>
        <v>FreezerThird party certificationEnumerationPreBuilding/BuildingDetails/Appliances/Freezer/ThirdPartyCertification</v>
      </c>
      <c r="Q246" s="94"/>
      <c r="R246" s="18"/>
    </row>
    <row r="247" spans="1:18" ht="26.25" customHeight="1" x14ac:dyDescent="0.2">
      <c r="A247" s="56" t="s">
        <v>381</v>
      </c>
      <c r="B247" s="56" t="s">
        <v>45</v>
      </c>
      <c r="C247" s="56" t="s">
        <v>516</v>
      </c>
      <c r="D247" s="17" t="str">
        <f>IFERROR(VLOOKUP($M247, Tables!$F$3:$G$9, 2, FALSE), "NEEDS QUALIFIER")</f>
        <v>Pre</v>
      </c>
      <c r="E247" s="56" t="str">
        <f>A247&amp;" Manufacturer Name"</f>
        <v>Freezer Manufacturer Name</v>
      </c>
      <c r="F247" s="16" t="str">
        <f t="shared" si="11"/>
        <v>Optional</v>
      </c>
      <c r="G247" s="16" t="str">
        <f t="shared" si="10"/>
        <v>Optional</v>
      </c>
      <c r="H247" s="35" t="str">
        <f>IF(OR($A$5=H$7,$B$5=H$7,$C$5=H$7, $D$5=H$7),IF(VLOOKUP($P247, 'Requirements Updated'!$A$4:$P$621,J$1,FALSE)=0, "",VLOOKUP($P247, 'Requirements Updated'!$A$4:$P$621,J$1,FALSE)), "")</f>
        <v/>
      </c>
      <c r="I247" s="35" t="str">
        <f>IF(OR($A$5=I$7,$B$5=I$7,$C$5=I$7, $D$5=I$7),IF(VLOOKUP($P247, 'Requirements Updated'!$A$4:$P$621,K$1,FALSE)=0, "",VLOOKUP($P247, 'Requirements Updated'!$A$4:$P$621,K$1,FALSE)), "")</f>
        <v/>
      </c>
      <c r="J247" s="35" t="str">
        <f>IF(OR($A$5=J$7,$B$5=J$7,$C$5=J$7, $D$5=J$7),IF(VLOOKUP($P247, 'Requirements Updated'!$A$4:$P$621,L$1,FALSE)=0, "",VLOOKUP($P247, 'Requirements Updated'!$A$4:$P$621,L$1,FALSE)), "")</f>
        <v/>
      </c>
      <c r="K247" s="35" t="str">
        <f>IF(OR($A$5=K$7,$B$5=K$7,$C$5=K$7, $D$5=K$7),IF(VLOOKUP($P247, 'Requirements Updated'!$A$4:$P$621,M$1,FALSE)=0, "",VLOOKUP($P247, 'Requirements Updated'!$A$4:$P$621,M$1,FALSE)), "")</f>
        <v/>
      </c>
      <c r="L247" s="17"/>
      <c r="M247" s="16" t="s">
        <v>21</v>
      </c>
      <c r="N247" s="17"/>
      <c r="O247" s="16" t="s">
        <v>69</v>
      </c>
      <c r="P247" s="16" t="str">
        <f t="shared" si="9"/>
        <v>FreezerManufacturerTextPreBuilding/BuildingDetails/Appliances/Freezer/Manufacturer</v>
      </c>
      <c r="Q247" s="94"/>
      <c r="R247" s="18"/>
    </row>
    <row r="248" spans="1:18" ht="26.25" customHeight="1" x14ac:dyDescent="0.2">
      <c r="A248" s="56" t="s">
        <v>381</v>
      </c>
      <c r="B248" s="56" t="s">
        <v>47</v>
      </c>
      <c r="C248" s="56" t="s">
        <v>516</v>
      </c>
      <c r="D248" s="17" t="str">
        <f>IFERROR(VLOOKUP($M248, Tables!$F$3:$G$9, 2, FALSE), "NEEDS QUALIFIER")</f>
        <v>Pre</v>
      </c>
      <c r="E248" s="56" t="str">
        <f>A248&amp;" Manufacturer Model Number"</f>
        <v>Freezer Manufacturer Model Number</v>
      </c>
      <c r="F248" s="16" t="str">
        <f t="shared" si="11"/>
        <v>Optional</v>
      </c>
      <c r="G248" s="16" t="str">
        <f t="shared" si="10"/>
        <v>Optional</v>
      </c>
      <c r="H248" s="35" t="str">
        <f>IF(OR($A$5=H$7,$B$5=H$7,$C$5=H$7, $D$5=H$7),IF(VLOOKUP($P248, 'Requirements Updated'!$A$4:$P$621,J$1,FALSE)=0, "",VLOOKUP($P248, 'Requirements Updated'!$A$4:$P$621,J$1,FALSE)), "")</f>
        <v/>
      </c>
      <c r="I248" s="35" t="str">
        <f>IF(OR($A$5=I$7,$B$5=I$7,$C$5=I$7, $D$5=I$7),IF(VLOOKUP($P248, 'Requirements Updated'!$A$4:$P$621,K$1,FALSE)=0, "",VLOOKUP($P248, 'Requirements Updated'!$A$4:$P$621,K$1,FALSE)), "")</f>
        <v/>
      </c>
      <c r="J248" s="35" t="str">
        <f>IF(OR($A$5=J$7,$B$5=J$7,$C$5=J$7, $D$5=J$7),IF(VLOOKUP($P248, 'Requirements Updated'!$A$4:$P$621,L$1,FALSE)=0, "",VLOOKUP($P248, 'Requirements Updated'!$A$4:$P$621,L$1,FALSE)), "")</f>
        <v/>
      </c>
      <c r="K248" s="35" t="str">
        <f>IF(OR($A$5=K$7,$B$5=K$7,$C$5=K$7, $D$5=K$7),IF(VLOOKUP($P248, 'Requirements Updated'!$A$4:$P$621,M$1,FALSE)=0, "",VLOOKUP($P248, 'Requirements Updated'!$A$4:$P$621,M$1,FALSE)), "")</f>
        <v/>
      </c>
      <c r="L248" s="17"/>
      <c r="M248" s="16" t="s">
        <v>21</v>
      </c>
      <c r="N248" s="17"/>
      <c r="O248" s="16" t="s">
        <v>70</v>
      </c>
      <c r="P248" s="16" t="str">
        <f t="shared" si="9"/>
        <v>FreezerModel numberTextPreBuilding/BuildingDetails/Appliances/Freezer/ModelNumber</v>
      </c>
      <c r="Q248" s="94"/>
      <c r="R248" s="18"/>
    </row>
    <row r="249" spans="1:18" ht="26.25" customHeight="1" x14ac:dyDescent="0.2">
      <c r="A249" s="56" t="s">
        <v>381</v>
      </c>
      <c r="B249" s="56" t="s">
        <v>71</v>
      </c>
      <c r="C249" s="56" t="s">
        <v>503</v>
      </c>
      <c r="D249" s="17" t="str">
        <f>IFERROR(VLOOKUP($M249, Tables!$F$3:$G$9, 2, FALSE), "NEEDS QUALIFIER")</f>
        <v>Pre</v>
      </c>
      <c r="E249" s="56" t="str">
        <f>A249&amp;" manufacturer annual kWh consumption"</f>
        <v>Freezer manufacturer annual kWh consumption</v>
      </c>
      <c r="F249" s="16" t="str">
        <f t="shared" si="11"/>
        <v>Optional</v>
      </c>
      <c r="G249" s="16" t="str">
        <f t="shared" si="10"/>
        <v>Optional</v>
      </c>
      <c r="H249" s="35" t="str">
        <f>IF(OR($A$5=H$7,$B$5=H$7,$C$5=H$7, $D$5=H$7),IF(VLOOKUP($P249, 'Requirements Updated'!$A$4:$P$621,J$1,FALSE)=0, "",VLOOKUP($P249, 'Requirements Updated'!$A$4:$P$621,J$1,FALSE)), "")</f>
        <v/>
      </c>
      <c r="I249" s="35" t="str">
        <f>IF(OR($A$5=I$7,$B$5=I$7,$C$5=I$7, $D$5=I$7),IF(VLOOKUP($P249, 'Requirements Updated'!$A$4:$P$621,K$1,FALSE)=0, "",VLOOKUP($P249, 'Requirements Updated'!$A$4:$P$621,K$1,FALSE)), "")</f>
        <v/>
      </c>
      <c r="J249" s="35" t="str">
        <f>IF(OR($A$5=J$7,$B$5=J$7,$C$5=J$7, $D$5=J$7),IF(VLOOKUP($P249, 'Requirements Updated'!$A$4:$P$621,L$1,FALSE)=0, "",VLOOKUP($P249, 'Requirements Updated'!$A$4:$P$621,L$1,FALSE)), "")</f>
        <v/>
      </c>
      <c r="K249" s="35" t="str">
        <f>IF(OR($A$5=K$7,$B$5=K$7,$C$5=K$7, $D$5=K$7),IF(VLOOKUP($P249, 'Requirements Updated'!$A$4:$P$621,M$1,FALSE)=0, "",VLOOKUP($P249, 'Requirements Updated'!$A$4:$P$621,M$1,FALSE)), "")</f>
        <v/>
      </c>
      <c r="L249" s="17"/>
      <c r="M249" s="16" t="s">
        <v>21</v>
      </c>
      <c r="N249" s="17"/>
      <c r="O249" s="16" t="s">
        <v>72</v>
      </c>
      <c r="P249" s="16" t="str">
        <f t="shared" si="9"/>
        <v>FreezerRated annual kWhNumberPreBuilding/BuildingDetails/Appliances/Freezer/RatedAnnualkWh</v>
      </c>
      <c r="Q249" s="94"/>
      <c r="R249" s="18"/>
    </row>
    <row r="250" spans="1:18" ht="26.25" customHeight="1" x14ac:dyDescent="0.2">
      <c r="A250" s="56" t="s">
        <v>381</v>
      </c>
      <c r="B250" s="56" t="s">
        <v>51</v>
      </c>
      <c r="C250" s="56" t="s">
        <v>516</v>
      </c>
      <c r="D250" s="17" t="str">
        <f>IFERROR(VLOOKUP($M250, Tables!$F$3:$G$9, 2, FALSE), "NEEDS QUALIFIER")</f>
        <v>Pre</v>
      </c>
      <c r="E250" s="56" t="str">
        <f>A250&amp;" Manufactured Year"</f>
        <v>Freezer Manufactured Year</v>
      </c>
      <c r="F250" s="16" t="str">
        <f t="shared" si="11"/>
        <v>Optional</v>
      </c>
      <c r="G250" s="16" t="str">
        <f t="shared" si="10"/>
        <v>Optional</v>
      </c>
      <c r="H250" s="35" t="str">
        <f>IF(OR($A$5=H$7,$B$5=H$7,$C$5=H$7, $D$5=H$7),IF(VLOOKUP($P250, 'Requirements Updated'!$A$4:$P$621,J$1,FALSE)=0, "",VLOOKUP($P250, 'Requirements Updated'!$A$4:$P$621,J$1,FALSE)), "")</f>
        <v/>
      </c>
      <c r="I250" s="35" t="str">
        <f>IF(OR($A$5=I$7,$B$5=I$7,$C$5=I$7, $D$5=I$7),IF(VLOOKUP($P250, 'Requirements Updated'!$A$4:$P$621,K$1,FALSE)=0, "",VLOOKUP($P250, 'Requirements Updated'!$A$4:$P$621,K$1,FALSE)), "")</f>
        <v/>
      </c>
      <c r="J250" s="35" t="str">
        <f>IF(OR($A$5=J$7,$B$5=J$7,$C$5=J$7, $D$5=J$7),IF(VLOOKUP($P250, 'Requirements Updated'!$A$4:$P$621,L$1,FALSE)=0, "",VLOOKUP($P250, 'Requirements Updated'!$A$4:$P$621,L$1,FALSE)), "")</f>
        <v/>
      </c>
      <c r="K250" s="35" t="str">
        <f>IF(OR($A$5=K$7,$B$5=K$7,$C$5=K$7, $D$5=K$7),IF(VLOOKUP($P250, 'Requirements Updated'!$A$4:$P$621,M$1,FALSE)=0, "",VLOOKUP($P250, 'Requirements Updated'!$A$4:$P$621,M$1,FALSE)), "")</f>
        <v/>
      </c>
      <c r="L250" s="17"/>
      <c r="M250" s="16" t="s">
        <v>21</v>
      </c>
      <c r="N250" s="17"/>
      <c r="O250" s="16" t="s">
        <v>73</v>
      </c>
      <c r="P250" s="16" t="str">
        <f t="shared" si="9"/>
        <v>FreezerModel yearTextPreBuilding/BuildingDetails/Appliances/Freezer/ModelYear</v>
      </c>
      <c r="Q250" s="94"/>
      <c r="R250" s="18"/>
    </row>
    <row r="251" spans="1:18" ht="26.25" customHeight="1" x14ac:dyDescent="0.2">
      <c r="A251" s="56" t="s">
        <v>381</v>
      </c>
      <c r="B251" s="56" t="s">
        <v>58</v>
      </c>
      <c r="C251" s="56" t="s">
        <v>504</v>
      </c>
      <c r="D251" s="17" t="str">
        <f>IFERROR(VLOOKUP($M251, Tables!$F$3:$G$9, 2, FALSE), "NEEDS QUALIFIER")</f>
        <v>Proposed</v>
      </c>
      <c r="E251" s="56" t="s">
        <v>596</v>
      </c>
      <c r="F251" s="16" t="str">
        <f t="shared" si="11"/>
        <v>Optional</v>
      </c>
      <c r="G251" s="16" t="str">
        <f t="shared" si="10"/>
        <v>Optional</v>
      </c>
      <c r="H251" s="35" t="str">
        <f>IF(OR($A$5=H$7,$B$5=H$7,$C$5=H$7, $D$5=H$7),IF(VLOOKUP($P251, 'Requirements Updated'!$A$4:$P$621,J$1,FALSE)=0, "",VLOOKUP($P251, 'Requirements Updated'!$A$4:$P$621,J$1,FALSE)), "")</f>
        <v/>
      </c>
      <c r="I251" s="35" t="str">
        <f>IF(OR($A$5=I$7,$B$5=I$7,$C$5=I$7, $D$5=I$7),IF(VLOOKUP($P251, 'Requirements Updated'!$A$4:$P$621,K$1,FALSE)=0, "",VLOOKUP($P251, 'Requirements Updated'!$A$4:$P$621,K$1,FALSE)), "")</f>
        <v/>
      </c>
      <c r="J251" s="35" t="str">
        <f>IF(OR($A$5=J$7,$B$5=J$7,$C$5=J$7, $D$5=J$7),IF(VLOOKUP($P251, 'Requirements Updated'!$A$4:$P$621,L$1,FALSE)=0, "",VLOOKUP($P251, 'Requirements Updated'!$A$4:$P$621,L$1,FALSE)), "")</f>
        <v/>
      </c>
      <c r="K251" s="35" t="str">
        <f>IF(OR($A$5=K$7,$B$5=K$7,$C$5=K$7, $D$5=K$7),IF(VLOOKUP($P251, 'Requirements Updated'!$A$4:$P$621,M$1,FALSE)=0, "",VLOOKUP($P251, 'Requirements Updated'!$A$4:$P$621,M$1,FALSE)), "")</f>
        <v/>
      </c>
      <c r="L251" s="17"/>
      <c r="M251" s="16" t="s">
        <v>28</v>
      </c>
      <c r="N251" s="17"/>
      <c r="O251" s="16" t="s">
        <v>68</v>
      </c>
      <c r="P251" s="16" t="str">
        <f t="shared" si="9"/>
        <v>FreezerThird party certificationEnumerationProposedBuilding/BuildingDetails/Appliances/Freezer/ThirdPartyCertification</v>
      </c>
      <c r="Q251" s="94" t="s">
        <v>1207</v>
      </c>
      <c r="R251" s="18"/>
    </row>
    <row r="252" spans="1:18" ht="26.25" customHeight="1" x14ac:dyDescent="0.2">
      <c r="A252" s="56" t="s">
        <v>381</v>
      </c>
      <c r="B252" s="56" t="s">
        <v>45</v>
      </c>
      <c r="C252" s="56" t="s">
        <v>516</v>
      </c>
      <c r="D252" s="17" t="str">
        <f>IFERROR(VLOOKUP($M252, Tables!$F$3:$G$9, 2, FALSE), "NEEDS QUALIFIER")</f>
        <v>Proposed</v>
      </c>
      <c r="E252" s="56" t="str">
        <f>A252&amp;" Manufacturer Name"</f>
        <v>Freezer Manufacturer Name</v>
      </c>
      <c r="F252" s="16" t="str">
        <f t="shared" si="11"/>
        <v>Optional</v>
      </c>
      <c r="G252" s="16" t="str">
        <f t="shared" si="10"/>
        <v>Optional</v>
      </c>
      <c r="H252" s="35" t="str">
        <f>IF(OR($A$5=H$7,$B$5=H$7,$C$5=H$7, $D$5=H$7),IF(VLOOKUP($P252, 'Requirements Updated'!$A$4:$P$621,J$1,FALSE)=0, "",VLOOKUP($P252, 'Requirements Updated'!$A$4:$P$621,J$1,FALSE)), "")</f>
        <v/>
      </c>
      <c r="I252" s="35" t="str">
        <f>IF(OR($A$5=I$7,$B$5=I$7,$C$5=I$7, $D$5=I$7),IF(VLOOKUP($P252, 'Requirements Updated'!$A$4:$P$621,K$1,FALSE)=0, "",VLOOKUP($P252, 'Requirements Updated'!$A$4:$P$621,K$1,FALSE)), "")</f>
        <v/>
      </c>
      <c r="J252" s="35" t="str">
        <f>IF(OR($A$5=J$7,$B$5=J$7,$C$5=J$7, $D$5=J$7),IF(VLOOKUP($P252, 'Requirements Updated'!$A$4:$P$621,L$1,FALSE)=0, "",VLOOKUP($P252, 'Requirements Updated'!$A$4:$P$621,L$1,FALSE)), "")</f>
        <v/>
      </c>
      <c r="K252" s="35" t="str">
        <f>IF(OR($A$5=K$7,$B$5=K$7,$C$5=K$7, $D$5=K$7),IF(VLOOKUP($P252, 'Requirements Updated'!$A$4:$P$621,M$1,FALSE)=0, "",VLOOKUP($P252, 'Requirements Updated'!$A$4:$P$621,M$1,FALSE)), "")</f>
        <v/>
      </c>
      <c r="L252" s="17"/>
      <c r="M252" s="16" t="s">
        <v>28</v>
      </c>
      <c r="N252" s="17"/>
      <c r="O252" s="16" t="s">
        <v>69</v>
      </c>
      <c r="P252" s="16" t="str">
        <f t="shared" si="9"/>
        <v>FreezerManufacturerTextProposedBuilding/BuildingDetails/Appliances/Freezer/Manufacturer</v>
      </c>
      <c r="Q252" s="94" t="s">
        <v>1207</v>
      </c>
      <c r="R252" s="18"/>
    </row>
    <row r="253" spans="1:18" ht="26.25" customHeight="1" x14ac:dyDescent="0.2">
      <c r="A253" s="56" t="s">
        <v>381</v>
      </c>
      <c r="B253" s="56" t="s">
        <v>47</v>
      </c>
      <c r="C253" s="56" t="s">
        <v>516</v>
      </c>
      <c r="D253" s="17" t="str">
        <f>IFERROR(VLOOKUP($M253, Tables!$F$3:$G$9, 2, FALSE), "NEEDS QUALIFIER")</f>
        <v>Proposed</v>
      </c>
      <c r="E253" s="56" t="str">
        <f>A253&amp;" Manufacturer Model Number"</f>
        <v>Freezer Manufacturer Model Number</v>
      </c>
      <c r="F253" s="16" t="str">
        <f t="shared" si="11"/>
        <v>Optional</v>
      </c>
      <c r="G253" s="16" t="str">
        <f t="shared" si="10"/>
        <v>Optional</v>
      </c>
      <c r="H253" s="35" t="str">
        <f>IF(OR($A$5=H$7,$B$5=H$7,$C$5=H$7, $D$5=H$7),IF(VLOOKUP($P253, 'Requirements Updated'!$A$4:$P$621,J$1,FALSE)=0, "",VLOOKUP($P253, 'Requirements Updated'!$A$4:$P$621,J$1,FALSE)), "")</f>
        <v/>
      </c>
      <c r="I253" s="35" t="str">
        <f>IF(OR($A$5=I$7,$B$5=I$7,$C$5=I$7, $D$5=I$7),IF(VLOOKUP($P253, 'Requirements Updated'!$A$4:$P$621,K$1,FALSE)=0, "",VLOOKUP($P253, 'Requirements Updated'!$A$4:$P$621,K$1,FALSE)), "")</f>
        <v/>
      </c>
      <c r="J253" s="35" t="str">
        <f>IF(OR($A$5=J$7,$B$5=J$7,$C$5=J$7, $D$5=J$7),IF(VLOOKUP($P253, 'Requirements Updated'!$A$4:$P$621,L$1,FALSE)=0, "",VLOOKUP($P253, 'Requirements Updated'!$A$4:$P$621,L$1,FALSE)), "")</f>
        <v/>
      </c>
      <c r="K253" s="35" t="str">
        <f>IF(OR($A$5=K$7,$B$5=K$7,$C$5=K$7, $D$5=K$7),IF(VLOOKUP($P253, 'Requirements Updated'!$A$4:$P$621,M$1,FALSE)=0, "",VLOOKUP($P253, 'Requirements Updated'!$A$4:$P$621,M$1,FALSE)), "")</f>
        <v/>
      </c>
      <c r="L253" s="17"/>
      <c r="M253" s="16" t="s">
        <v>28</v>
      </c>
      <c r="N253" s="17"/>
      <c r="O253" s="16" t="s">
        <v>70</v>
      </c>
      <c r="P253" s="16" t="str">
        <f t="shared" si="9"/>
        <v>FreezerModel numberTextProposedBuilding/BuildingDetails/Appliances/Freezer/ModelNumber</v>
      </c>
      <c r="Q253" s="94" t="s">
        <v>1207</v>
      </c>
      <c r="R253" s="18"/>
    </row>
    <row r="254" spans="1:18" ht="26.25" customHeight="1" x14ac:dyDescent="0.2">
      <c r="A254" s="56" t="s">
        <v>381</v>
      </c>
      <c r="B254" s="56" t="s">
        <v>71</v>
      </c>
      <c r="C254" s="56" t="s">
        <v>503</v>
      </c>
      <c r="D254" s="17" t="str">
        <f>IFERROR(VLOOKUP($M254, Tables!$F$3:$G$9, 2, FALSE), "NEEDS QUALIFIER")</f>
        <v>Proposed</v>
      </c>
      <c r="E254" s="56" t="str">
        <f>A254&amp;" manufacturer annual kWh consumption"</f>
        <v>Freezer manufacturer annual kWh consumption</v>
      </c>
      <c r="F254" s="16" t="str">
        <f t="shared" si="11"/>
        <v>Optional</v>
      </c>
      <c r="G254" s="16" t="str">
        <f t="shared" si="10"/>
        <v>Optional</v>
      </c>
      <c r="H254" s="35" t="str">
        <f>IF(OR($A$5=H$7,$B$5=H$7,$C$5=H$7, $D$5=H$7),IF(VLOOKUP($P254, 'Requirements Updated'!$A$4:$P$621,J$1,FALSE)=0, "",VLOOKUP($P254, 'Requirements Updated'!$A$4:$P$621,J$1,FALSE)), "")</f>
        <v/>
      </c>
      <c r="I254" s="35" t="str">
        <f>IF(OR($A$5=I$7,$B$5=I$7,$C$5=I$7, $D$5=I$7),IF(VLOOKUP($P254, 'Requirements Updated'!$A$4:$P$621,K$1,FALSE)=0, "",VLOOKUP($P254, 'Requirements Updated'!$A$4:$P$621,K$1,FALSE)), "")</f>
        <v/>
      </c>
      <c r="J254" s="35" t="str">
        <f>IF(OR($A$5=J$7,$B$5=J$7,$C$5=J$7, $D$5=J$7),IF(VLOOKUP($P254, 'Requirements Updated'!$A$4:$P$621,L$1,FALSE)=0, "",VLOOKUP($P254, 'Requirements Updated'!$A$4:$P$621,L$1,FALSE)), "")</f>
        <v/>
      </c>
      <c r="K254" s="35" t="str">
        <f>IF(OR($A$5=K$7,$B$5=K$7,$C$5=K$7, $D$5=K$7),IF(VLOOKUP($P254, 'Requirements Updated'!$A$4:$P$621,M$1,FALSE)=0, "",VLOOKUP($P254, 'Requirements Updated'!$A$4:$P$621,M$1,FALSE)), "")</f>
        <v/>
      </c>
      <c r="L254" s="17"/>
      <c r="M254" s="16" t="s">
        <v>28</v>
      </c>
      <c r="N254" s="17"/>
      <c r="O254" s="16" t="s">
        <v>72</v>
      </c>
      <c r="P254" s="16" t="str">
        <f t="shared" si="9"/>
        <v>FreezerRated annual kWhNumberProposedBuilding/BuildingDetails/Appliances/Freezer/RatedAnnualkWh</v>
      </c>
      <c r="Q254" s="94" t="s">
        <v>1207</v>
      </c>
      <c r="R254" s="18"/>
    </row>
    <row r="255" spans="1:18" ht="26.25" customHeight="1" x14ac:dyDescent="0.2">
      <c r="A255" s="56" t="s">
        <v>381</v>
      </c>
      <c r="B255" s="56" t="s">
        <v>51</v>
      </c>
      <c r="C255" s="56" t="s">
        <v>516</v>
      </c>
      <c r="D255" s="17" t="str">
        <f>IFERROR(VLOOKUP($M255, Tables!$F$3:$G$9, 2, FALSE), "NEEDS QUALIFIER")</f>
        <v>Proposed</v>
      </c>
      <c r="E255" s="56" t="str">
        <f>A255&amp;" Manufactured Year"</f>
        <v>Freezer Manufactured Year</v>
      </c>
      <c r="F255" s="16" t="str">
        <f t="shared" si="11"/>
        <v>Optional</v>
      </c>
      <c r="G255" s="16" t="str">
        <f t="shared" si="10"/>
        <v>Optional</v>
      </c>
      <c r="H255" s="35" t="str">
        <f>IF(OR($A$5=H$7,$B$5=H$7,$C$5=H$7, $D$5=H$7),IF(VLOOKUP($P255, 'Requirements Updated'!$A$4:$P$621,J$1,FALSE)=0, "",VLOOKUP($P255, 'Requirements Updated'!$A$4:$P$621,J$1,FALSE)), "")</f>
        <v/>
      </c>
      <c r="I255" s="35" t="str">
        <f>IF(OR($A$5=I$7,$B$5=I$7,$C$5=I$7, $D$5=I$7),IF(VLOOKUP($P255, 'Requirements Updated'!$A$4:$P$621,K$1,FALSE)=0, "",VLOOKUP($P255, 'Requirements Updated'!$A$4:$P$621,K$1,FALSE)), "")</f>
        <v/>
      </c>
      <c r="J255" s="35" t="str">
        <f>IF(OR($A$5=J$7,$B$5=J$7,$C$5=J$7, $D$5=J$7),IF(VLOOKUP($P255, 'Requirements Updated'!$A$4:$P$621,L$1,FALSE)=0, "",VLOOKUP($P255, 'Requirements Updated'!$A$4:$P$621,L$1,FALSE)), "")</f>
        <v/>
      </c>
      <c r="K255" s="35" t="str">
        <f>IF(OR($A$5=K$7,$B$5=K$7,$C$5=K$7, $D$5=K$7),IF(VLOOKUP($P255, 'Requirements Updated'!$A$4:$P$621,M$1,FALSE)=0, "",VLOOKUP($P255, 'Requirements Updated'!$A$4:$P$621,M$1,FALSE)), "")</f>
        <v/>
      </c>
      <c r="L255" s="17"/>
      <c r="M255" s="16" t="s">
        <v>28</v>
      </c>
      <c r="N255" s="17"/>
      <c r="O255" s="16" t="s">
        <v>73</v>
      </c>
      <c r="P255" s="16" t="str">
        <f t="shared" si="9"/>
        <v>FreezerModel yearTextProposedBuilding/BuildingDetails/Appliances/Freezer/ModelYear</v>
      </c>
      <c r="Q255" s="94" t="s">
        <v>1207</v>
      </c>
      <c r="R255" s="18"/>
    </row>
    <row r="256" spans="1:18" ht="26.25" customHeight="1" x14ac:dyDescent="0.2">
      <c r="A256" s="56" t="s">
        <v>381</v>
      </c>
      <c r="B256" s="56" t="s">
        <v>58</v>
      </c>
      <c r="C256" s="56" t="s">
        <v>504</v>
      </c>
      <c r="D256" s="17" t="str">
        <f>IFERROR(VLOOKUP($M256, Tables!$F$3:$G$9, 2, FALSE), "NEEDS QUALIFIER")</f>
        <v>Post</v>
      </c>
      <c r="E256" s="56" t="s">
        <v>596</v>
      </c>
      <c r="F256" s="16" t="str">
        <f t="shared" si="11"/>
        <v>Optional</v>
      </c>
      <c r="G256" s="16" t="str">
        <f t="shared" si="10"/>
        <v>Optional</v>
      </c>
      <c r="H256" s="35" t="str">
        <f>IF(OR($A$5=H$7,$B$5=H$7,$C$5=H$7, $D$5=H$7),IF(VLOOKUP($P256, 'Requirements Updated'!$A$4:$P$621,J$1,FALSE)=0, "",VLOOKUP($P256, 'Requirements Updated'!$A$4:$P$621,J$1,FALSE)), "")</f>
        <v/>
      </c>
      <c r="I256" s="35" t="str">
        <f>IF(OR($A$5=I$7,$B$5=I$7,$C$5=I$7, $D$5=I$7),IF(VLOOKUP($P256, 'Requirements Updated'!$A$4:$P$621,K$1,FALSE)=0, "",VLOOKUP($P256, 'Requirements Updated'!$A$4:$P$621,K$1,FALSE)), "")</f>
        <v/>
      </c>
      <c r="J256" s="35" t="str">
        <f>IF(OR($A$5=J$7,$B$5=J$7,$C$5=J$7, $D$5=J$7),IF(VLOOKUP($P256, 'Requirements Updated'!$A$4:$P$621,L$1,FALSE)=0, "",VLOOKUP($P256, 'Requirements Updated'!$A$4:$P$621,L$1,FALSE)), "")</f>
        <v/>
      </c>
      <c r="K256" s="35" t="str">
        <f>IF(OR($A$5=K$7,$B$5=K$7,$C$5=K$7, $D$5=K$7),IF(VLOOKUP($P256, 'Requirements Updated'!$A$4:$P$621,M$1,FALSE)=0, "",VLOOKUP($P256, 'Requirements Updated'!$A$4:$P$621,M$1,FALSE)), "")</f>
        <v/>
      </c>
      <c r="L256" s="17"/>
      <c r="M256" s="16" t="s">
        <v>296</v>
      </c>
      <c r="N256" s="17"/>
      <c r="O256" s="16" t="s">
        <v>68</v>
      </c>
      <c r="P256" s="16" t="str">
        <f t="shared" si="9"/>
        <v>FreezerThird party certificationEnumerationPostBuilding/BuildingDetails/Appliances/Freezer/ThirdPartyCertification</v>
      </c>
      <c r="Q256" s="94"/>
      <c r="R256" s="18"/>
    </row>
    <row r="257" spans="1:18" ht="26.25" customHeight="1" x14ac:dyDescent="0.2">
      <c r="A257" s="56" t="s">
        <v>381</v>
      </c>
      <c r="B257" s="56" t="s">
        <v>45</v>
      </c>
      <c r="C257" s="56" t="s">
        <v>516</v>
      </c>
      <c r="D257" s="17" t="str">
        <f>IFERROR(VLOOKUP($M257, Tables!$F$3:$G$9, 2, FALSE), "NEEDS QUALIFIER")</f>
        <v>Post</v>
      </c>
      <c r="E257" s="56" t="str">
        <f>A257&amp;" Manufacturer Name"</f>
        <v>Freezer Manufacturer Name</v>
      </c>
      <c r="F257" s="16" t="str">
        <f t="shared" si="11"/>
        <v>Optional</v>
      </c>
      <c r="G257" s="16" t="str">
        <f t="shared" si="10"/>
        <v>Optional</v>
      </c>
      <c r="H257" s="35" t="str">
        <f>IF(OR($A$5=H$7,$B$5=H$7,$C$5=H$7, $D$5=H$7),IF(VLOOKUP($P257, 'Requirements Updated'!$A$4:$P$621,J$1,FALSE)=0, "",VLOOKUP($P257, 'Requirements Updated'!$A$4:$P$621,J$1,FALSE)), "")</f>
        <v/>
      </c>
      <c r="I257" s="35" t="str">
        <f>IF(OR($A$5=I$7,$B$5=I$7,$C$5=I$7, $D$5=I$7),IF(VLOOKUP($P257, 'Requirements Updated'!$A$4:$P$621,K$1,FALSE)=0, "",VLOOKUP($P257, 'Requirements Updated'!$A$4:$P$621,K$1,FALSE)), "")</f>
        <v/>
      </c>
      <c r="J257" s="35" t="str">
        <f>IF(OR($A$5=J$7,$B$5=J$7,$C$5=J$7, $D$5=J$7),IF(VLOOKUP($P257, 'Requirements Updated'!$A$4:$P$621,L$1,FALSE)=0, "",VLOOKUP($P257, 'Requirements Updated'!$A$4:$P$621,L$1,FALSE)), "")</f>
        <v/>
      </c>
      <c r="K257" s="35" t="str">
        <f>IF(OR($A$5=K$7,$B$5=K$7,$C$5=K$7, $D$5=K$7),IF(VLOOKUP($P257, 'Requirements Updated'!$A$4:$P$621,M$1,FALSE)=0, "",VLOOKUP($P257, 'Requirements Updated'!$A$4:$P$621,M$1,FALSE)), "")</f>
        <v/>
      </c>
      <c r="L257" s="17"/>
      <c r="M257" s="16" t="s">
        <v>296</v>
      </c>
      <c r="N257" s="17"/>
      <c r="O257" s="16" t="s">
        <v>69</v>
      </c>
      <c r="P257" s="16" t="str">
        <f t="shared" si="9"/>
        <v>FreezerManufacturerTextPostBuilding/BuildingDetails/Appliances/Freezer/Manufacturer</v>
      </c>
      <c r="Q257" s="94"/>
      <c r="R257" s="18"/>
    </row>
    <row r="258" spans="1:18" ht="26.25" customHeight="1" x14ac:dyDescent="0.2">
      <c r="A258" s="56" t="s">
        <v>381</v>
      </c>
      <c r="B258" s="56" t="s">
        <v>47</v>
      </c>
      <c r="C258" s="56" t="s">
        <v>516</v>
      </c>
      <c r="D258" s="17" t="str">
        <f>IFERROR(VLOOKUP($M258, Tables!$F$3:$G$9, 2, FALSE), "NEEDS QUALIFIER")</f>
        <v>Post</v>
      </c>
      <c r="E258" s="56" t="str">
        <f>A258&amp;" Manufacturer Model Number"</f>
        <v>Freezer Manufacturer Model Number</v>
      </c>
      <c r="F258" s="16" t="str">
        <f t="shared" si="11"/>
        <v>Optional</v>
      </c>
      <c r="G258" s="16" t="str">
        <f t="shared" si="10"/>
        <v>Optional</v>
      </c>
      <c r="H258" s="35" t="str">
        <f>IF(OR($A$5=H$7,$B$5=H$7,$C$5=H$7, $D$5=H$7),IF(VLOOKUP($P258, 'Requirements Updated'!$A$4:$P$621,J$1,FALSE)=0, "",VLOOKUP($P258, 'Requirements Updated'!$A$4:$P$621,J$1,FALSE)), "")</f>
        <v/>
      </c>
      <c r="I258" s="35" t="str">
        <f>IF(OR($A$5=I$7,$B$5=I$7,$C$5=I$7, $D$5=I$7),IF(VLOOKUP($P258, 'Requirements Updated'!$A$4:$P$621,K$1,FALSE)=0, "",VLOOKUP($P258, 'Requirements Updated'!$A$4:$P$621,K$1,FALSE)), "")</f>
        <v/>
      </c>
      <c r="J258" s="35" t="str">
        <f>IF(OR($A$5=J$7,$B$5=J$7,$C$5=J$7, $D$5=J$7),IF(VLOOKUP($P258, 'Requirements Updated'!$A$4:$P$621,L$1,FALSE)=0, "",VLOOKUP($P258, 'Requirements Updated'!$A$4:$P$621,L$1,FALSE)), "")</f>
        <v/>
      </c>
      <c r="K258" s="35" t="str">
        <f>IF(OR($A$5=K$7,$B$5=K$7,$C$5=K$7, $D$5=K$7),IF(VLOOKUP($P258, 'Requirements Updated'!$A$4:$P$621,M$1,FALSE)=0, "",VLOOKUP($P258, 'Requirements Updated'!$A$4:$P$621,M$1,FALSE)), "")</f>
        <v/>
      </c>
      <c r="L258" s="17"/>
      <c r="M258" s="16" t="s">
        <v>296</v>
      </c>
      <c r="N258" s="17"/>
      <c r="O258" s="16" t="s">
        <v>70</v>
      </c>
      <c r="P258" s="16" t="str">
        <f t="shared" si="9"/>
        <v>FreezerModel numberTextPostBuilding/BuildingDetails/Appliances/Freezer/ModelNumber</v>
      </c>
      <c r="Q258" s="94"/>
      <c r="R258" s="18"/>
    </row>
    <row r="259" spans="1:18" ht="26.25" customHeight="1" x14ac:dyDescent="0.2">
      <c r="A259" s="56" t="s">
        <v>381</v>
      </c>
      <c r="B259" s="56" t="s">
        <v>71</v>
      </c>
      <c r="C259" s="56" t="s">
        <v>503</v>
      </c>
      <c r="D259" s="17" t="str">
        <f>IFERROR(VLOOKUP($M259, Tables!$F$3:$G$9, 2, FALSE), "NEEDS QUALIFIER")</f>
        <v>Post</v>
      </c>
      <c r="E259" s="56" t="str">
        <f>A259&amp;" manufacturer annual kWh consumption"</f>
        <v>Freezer manufacturer annual kWh consumption</v>
      </c>
      <c r="F259" s="16" t="str">
        <f t="shared" si="11"/>
        <v>Optional</v>
      </c>
      <c r="G259" s="16" t="str">
        <f t="shared" si="10"/>
        <v>Optional</v>
      </c>
      <c r="H259" s="35" t="str">
        <f>IF(OR($A$5=H$7,$B$5=H$7,$C$5=H$7, $D$5=H$7),IF(VLOOKUP($P259, 'Requirements Updated'!$A$4:$P$621,J$1,FALSE)=0, "",VLOOKUP($P259, 'Requirements Updated'!$A$4:$P$621,J$1,FALSE)), "")</f>
        <v/>
      </c>
      <c r="I259" s="35" t="str">
        <f>IF(OR($A$5=I$7,$B$5=I$7,$C$5=I$7, $D$5=I$7),IF(VLOOKUP($P259, 'Requirements Updated'!$A$4:$P$621,K$1,FALSE)=0, "",VLOOKUP($P259, 'Requirements Updated'!$A$4:$P$621,K$1,FALSE)), "")</f>
        <v/>
      </c>
      <c r="J259" s="35" t="str">
        <f>IF(OR($A$5=J$7,$B$5=J$7,$C$5=J$7, $D$5=J$7),IF(VLOOKUP($P259, 'Requirements Updated'!$A$4:$P$621,L$1,FALSE)=0, "",VLOOKUP($P259, 'Requirements Updated'!$A$4:$P$621,L$1,FALSE)), "")</f>
        <v/>
      </c>
      <c r="K259" s="35" t="str">
        <f>IF(OR($A$5=K$7,$B$5=K$7,$C$5=K$7, $D$5=K$7),IF(VLOOKUP($P259, 'Requirements Updated'!$A$4:$P$621,M$1,FALSE)=0, "",VLOOKUP($P259, 'Requirements Updated'!$A$4:$P$621,M$1,FALSE)), "")</f>
        <v/>
      </c>
      <c r="L259" s="17"/>
      <c r="M259" s="16" t="s">
        <v>296</v>
      </c>
      <c r="N259" s="17"/>
      <c r="O259" s="16" t="s">
        <v>72</v>
      </c>
      <c r="P259" s="16" t="str">
        <f t="shared" si="9"/>
        <v>FreezerRated annual kWhNumberPostBuilding/BuildingDetails/Appliances/Freezer/RatedAnnualkWh</v>
      </c>
      <c r="Q259" s="94"/>
      <c r="R259" s="18"/>
    </row>
    <row r="260" spans="1:18" ht="26.25" customHeight="1" x14ac:dyDescent="0.2">
      <c r="A260" s="56" t="s">
        <v>381</v>
      </c>
      <c r="B260" s="56" t="s">
        <v>51</v>
      </c>
      <c r="C260" s="56" t="s">
        <v>516</v>
      </c>
      <c r="D260" s="17" t="str">
        <f>IFERROR(VLOOKUP($M260, Tables!$F$3:$G$9, 2, FALSE), "NEEDS QUALIFIER")</f>
        <v>Post</v>
      </c>
      <c r="E260" s="56" t="str">
        <f>A260&amp;" Manufactured Year"</f>
        <v>Freezer Manufactured Year</v>
      </c>
      <c r="F260" s="16" t="str">
        <f t="shared" si="11"/>
        <v>Optional</v>
      </c>
      <c r="G260" s="16" t="str">
        <f t="shared" si="10"/>
        <v>Optional</v>
      </c>
      <c r="H260" s="35" t="str">
        <f>IF(OR($A$5=H$7,$B$5=H$7,$C$5=H$7, $D$5=H$7),IF(VLOOKUP($P260, 'Requirements Updated'!$A$4:$P$621,J$1,FALSE)=0, "",VLOOKUP($P260, 'Requirements Updated'!$A$4:$P$621,J$1,FALSE)), "")</f>
        <v/>
      </c>
      <c r="I260" s="35" t="str">
        <f>IF(OR($A$5=I$7,$B$5=I$7,$C$5=I$7, $D$5=I$7),IF(VLOOKUP($P260, 'Requirements Updated'!$A$4:$P$621,K$1,FALSE)=0, "",VLOOKUP($P260, 'Requirements Updated'!$A$4:$P$621,K$1,FALSE)), "")</f>
        <v/>
      </c>
      <c r="J260" s="35" t="str">
        <f>IF(OR($A$5=J$7,$B$5=J$7,$C$5=J$7, $D$5=J$7),IF(VLOOKUP($P260, 'Requirements Updated'!$A$4:$P$621,L$1,FALSE)=0, "",VLOOKUP($P260, 'Requirements Updated'!$A$4:$P$621,L$1,FALSE)), "")</f>
        <v/>
      </c>
      <c r="K260" s="35" t="str">
        <f>IF(OR($A$5=K$7,$B$5=K$7,$C$5=K$7, $D$5=K$7),IF(VLOOKUP($P260, 'Requirements Updated'!$A$4:$P$621,M$1,FALSE)=0, "",VLOOKUP($P260, 'Requirements Updated'!$A$4:$P$621,M$1,FALSE)), "")</f>
        <v/>
      </c>
      <c r="L260" s="17"/>
      <c r="M260" s="16" t="s">
        <v>296</v>
      </c>
      <c r="N260" s="17"/>
      <c r="O260" s="16" t="s">
        <v>73</v>
      </c>
      <c r="P260" s="16" t="str">
        <f t="shared" si="9"/>
        <v>FreezerModel yearTextPostBuilding/BuildingDetails/Appliances/Freezer/ModelYear</v>
      </c>
      <c r="Q260" s="94"/>
      <c r="R260" s="18"/>
    </row>
    <row r="261" spans="1:18" ht="26.25" customHeight="1" x14ac:dyDescent="0.2">
      <c r="A261" s="56" t="s">
        <v>381</v>
      </c>
      <c r="B261" s="56" t="s">
        <v>297</v>
      </c>
      <c r="C261" s="56" t="s">
        <v>117</v>
      </c>
      <c r="D261" s="17" t="str">
        <f>IFERROR(VLOOKUP($M261, Tables!$F$3:$G$9, 2, FALSE), "NEEDS QUALIFIER")</f>
        <v>Post</v>
      </c>
      <c r="E261" s="56" t="s">
        <v>760</v>
      </c>
      <c r="F261" s="16" t="str">
        <f t="shared" si="11"/>
        <v>Optional</v>
      </c>
      <c r="G261" s="16" t="str">
        <f t="shared" si="10"/>
        <v>Optional</v>
      </c>
      <c r="H261" s="35" t="str">
        <f>IF(OR($A$5=H$7,$B$5=H$7,$C$5=H$7, $D$5=H$7),IF(VLOOKUP($P261, 'Requirements Updated'!$A$4:$P$621,J$1,FALSE)=0, "",VLOOKUP($P261, 'Requirements Updated'!$A$4:$P$621,J$1,FALSE)), "")</f>
        <v/>
      </c>
      <c r="I261" s="35" t="str">
        <f>IF(OR($A$5=I$7,$B$5=I$7,$C$5=I$7, $D$5=I$7),IF(VLOOKUP($P261, 'Requirements Updated'!$A$4:$P$621,K$1,FALSE)=0, "",VLOOKUP($P261, 'Requirements Updated'!$A$4:$P$621,K$1,FALSE)), "")</f>
        <v/>
      </c>
      <c r="J261" s="35" t="str">
        <f>IF(OR($A$5=J$7,$B$5=J$7,$C$5=J$7, $D$5=J$7),IF(VLOOKUP($P261, 'Requirements Updated'!$A$4:$P$621,L$1,FALSE)=0, "",VLOOKUP($P261, 'Requirements Updated'!$A$4:$P$621,L$1,FALSE)), "")</f>
        <v/>
      </c>
      <c r="K261" s="35" t="str">
        <f>IF(OR($A$5=K$7,$B$5=K$7,$C$5=K$7, $D$5=K$7),IF(VLOOKUP($P261, 'Requirements Updated'!$A$4:$P$621,M$1,FALSE)=0, "",VLOOKUP($P261, 'Requirements Updated'!$A$4:$P$621,M$1,FALSE)), "")</f>
        <v/>
      </c>
      <c r="L261" s="17"/>
      <c r="M261" s="16" t="s">
        <v>296</v>
      </c>
      <c r="N261" s="17"/>
      <c r="O261" s="16" t="s">
        <v>298</v>
      </c>
      <c r="P261" s="16" t="str">
        <f t="shared" si="9"/>
        <v>FreezerReplaced systemSystem IDPostProject/ProjectDetails/Measures/Measure/ReplacedComponents/ReplacedComponent</v>
      </c>
      <c r="Q261" s="94"/>
      <c r="R261" s="18"/>
    </row>
    <row r="262" spans="1:18" ht="26.25" customHeight="1" x14ac:dyDescent="0.2">
      <c r="A262" s="56" t="s">
        <v>652</v>
      </c>
      <c r="B262" s="56" t="s">
        <v>620</v>
      </c>
      <c r="C262" s="56" t="s">
        <v>504</v>
      </c>
      <c r="D262" s="17" t="str">
        <f>IFERROR(VLOOKUP($M262, Tables!$F$3:$G$9, 2, FALSE), "NEEDS QUALIFIER")</f>
        <v>Pre</v>
      </c>
      <c r="E262" s="56" t="s">
        <v>777</v>
      </c>
      <c r="F262" s="16" t="str">
        <f t="shared" si="11"/>
        <v>Optional</v>
      </c>
      <c r="G262" s="16" t="str">
        <f t="shared" si="10"/>
        <v>Optional</v>
      </c>
      <c r="H262" s="35" t="str">
        <f>IF(OR($A$5=H$7,$B$5=H$7,$C$5=H$7, $D$5=H$7),IF(VLOOKUP($P262, 'Requirements Updated'!$A$4:$P$621,J$1,FALSE)=0, "",VLOOKUP($P262, 'Requirements Updated'!$A$4:$P$621,J$1,FALSE)), "")</f>
        <v/>
      </c>
      <c r="I262" s="35" t="str">
        <f>IF(OR($A$5=I$7,$B$5=I$7,$C$5=I$7, $D$5=I$7),IF(VLOOKUP($P262, 'Requirements Updated'!$A$4:$P$621,K$1,FALSE)=0, "",VLOOKUP($P262, 'Requirements Updated'!$A$4:$P$621,K$1,FALSE)), "")</f>
        <v/>
      </c>
      <c r="J262" s="35" t="str">
        <f>IF(OR($A$5=J$7,$B$5=J$7,$C$5=J$7, $D$5=J$7),IF(VLOOKUP($P262, 'Requirements Updated'!$A$4:$P$621,L$1,FALSE)=0, "",VLOOKUP($P262, 'Requirements Updated'!$A$4:$P$621,L$1,FALSE)), "")</f>
        <v/>
      </c>
      <c r="K262" s="35" t="str">
        <f>IF(OR($A$5=K$7,$B$5=K$7,$C$5=K$7, $D$5=K$7),IF(VLOOKUP($P262, 'Requirements Updated'!$A$4:$P$621,M$1,FALSE)=0, "",VLOOKUP($P262, 'Requirements Updated'!$A$4:$P$621,M$1,FALSE)), "")</f>
        <v/>
      </c>
      <c r="L262" s="17"/>
      <c r="M262" s="16" t="s">
        <v>21</v>
      </c>
      <c r="N262" s="17"/>
      <c r="O262" s="16" t="s">
        <v>651</v>
      </c>
      <c r="P262" s="16" t="str">
        <f t="shared" si="9"/>
        <v>Health and safetyIs the clothes dryer properly vented?EnumerationPreBuilding/BuildingDetails/HealthAndSafety/Ventilation/OtherVentilationIssues/ClothesDryerVented</v>
      </c>
      <c r="Q262" s="94"/>
      <c r="R262" s="18"/>
    </row>
    <row r="263" spans="1:18" ht="26.25" customHeight="1" x14ac:dyDescent="0.2">
      <c r="A263" s="56" t="s">
        <v>652</v>
      </c>
      <c r="B263" s="56" t="s">
        <v>620</v>
      </c>
      <c r="C263" s="56" t="s">
        <v>504</v>
      </c>
      <c r="D263" s="17" t="str">
        <f>IFERROR(VLOOKUP($M263, Tables!$F$3:$G$9, 2, FALSE), "NEEDS QUALIFIER")</f>
        <v>Proposed</v>
      </c>
      <c r="E263" s="56" t="s">
        <v>777</v>
      </c>
      <c r="F263" s="16" t="str">
        <f t="shared" si="11"/>
        <v>Optional</v>
      </c>
      <c r="G263" s="16" t="str">
        <f t="shared" si="10"/>
        <v>Optional</v>
      </c>
      <c r="H263" s="35" t="str">
        <f>IF(OR($A$5=H$7,$B$5=H$7,$C$5=H$7, $D$5=H$7),IF(VLOOKUP($P263, 'Requirements Updated'!$A$4:$P$621,J$1,FALSE)=0, "",VLOOKUP($P263, 'Requirements Updated'!$A$4:$P$621,J$1,FALSE)), "")</f>
        <v/>
      </c>
      <c r="I263" s="35" t="str">
        <f>IF(OR($A$5=I$7,$B$5=I$7,$C$5=I$7, $D$5=I$7),IF(VLOOKUP($P263, 'Requirements Updated'!$A$4:$P$621,K$1,FALSE)=0, "",VLOOKUP($P263, 'Requirements Updated'!$A$4:$P$621,K$1,FALSE)), "")</f>
        <v/>
      </c>
      <c r="J263" s="35" t="str">
        <f>IF(OR($A$5=J$7,$B$5=J$7,$C$5=J$7, $D$5=J$7),IF(VLOOKUP($P263, 'Requirements Updated'!$A$4:$P$621,L$1,FALSE)=0, "",VLOOKUP($P263, 'Requirements Updated'!$A$4:$P$621,L$1,FALSE)), "")</f>
        <v/>
      </c>
      <c r="K263" s="35" t="str">
        <f>IF(OR($A$5=K$7,$B$5=K$7,$C$5=K$7, $D$5=K$7),IF(VLOOKUP($P263, 'Requirements Updated'!$A$4:$P$621,M$1,FALSE)=0, "",VLOOKUP($P263, 'Requirements Updated'!$A$4:$P$621,M$1,FALSE)), "")</f>
        <v/>
      </c>
      <c r="L263" s="17"/>
      <c r="M263" s="16" t="s">
        <v>28</v>
      </c>
      <c r="N263" s="17"/>
      <c r="O263" s="16" t="s">
        <v>651</v>
      </c>
      <c r="P263" s="16" t="str">
        <f t="shared" si="9"/>
        <v>Health and safetyIs the clothes dryer properly vented?EnumerationProposedBuilding/BuildingDetails/HealthAndSafety/Ventilation/OtherVentilationIssues/ClothesDryerVented</v>
      </c>
      <c r="Q263" s="94" t="s">
        <v>1210</v>
      </c>
      <c r="R263" s="18"/>
    </row>
    <row r="264" spans="1:18" ht="26.25" customHeight="1" x14ac:dyDescent="0.2">
      <c r="A264" s="56" t="s">
        <v>652</v>
      </c>
      <c r="B264" s="56" t="s">
        <v>620</v>
      </c>
      <c r="C264" s="56" t="s">
        <v>504</v>
      </c>
      <c r="D264" s="17" t="str">
        <f>IFERROR(VLOOKUP($M264, Tables!$F$3:$G$9, 2, FALSE), "NEEDS QUALIFIER")</f>
        <v>Post</v>
      </c>
      <c r="E264" s="56" t="s">
        <v>777</v>
      </c>
      <c r="F264" s="16" t="str">
        <f t="shared" si="11"/>
        <v>Optional</v>
      </c>
      <c r="G264" s="16" t="str">
        <f t="shared" si="10"/>
        <v>Optional</v>
      </c>
      <c r="H264" s="35" t="str">
        <f>IF(OR($A$5=H$7,$B$5=H$7,$C$5=H$7, $D$5=H$7),IF(VLOOKUP($P264, 'Requirements Updated'!$A$4:$P$621,J$1,FALSE)=0, "",VLOOKUP($P264, 'Requirements Updated'!$A$4:$P$621,J$1,FALSE)), "")</f>
        <v/>
      </c>
      <c r="I264" s="35" t="str">
        <f>IF(OR($A$5=I$7,$B$5=I$7,$C$5=I$7, $D$5=I$7),IF(VLOOKUP($P264, 'Requirements Updated'!$A$4:$P$621,K$1,FALSE)=0, "",VLOOKUP($P264, 'Requirements Updated'!$A$4:$P$621,K$1,FALSE)), "")</f>
        <v/>
      </c>
      <c r="J264" s="35" t="str">
        <f>IF(OR($A$5=J$7,$B$5=J$7,$C$5=J$7, $D$5=J$7),IF(VLOOKUP($P264, 'Requirements Updated'!$A$4:$P$621,L$1,FALSE)=0, "",VLOOKUP($P264, 'Requirements Updated'!$A$4:$P$621,L$1,FALSE)), "")</f>
        <v/>
      </c>
      <c r="K264" s="35" t="str">
        <f>IF(OR($A$5=K$7,$B$5=K$7,$C$5=K$7, $D$5=K$7),IF(VLOOKUP($P264, 'Requirements Updated'!$A$4:$P$621,M$1,FALSE)=0, "",VLOOKUP($P264, 'Requirements Updated'!$A$4:$P$621,M$1,FALSE)), "")</f>
        <v/>
      </c>
      <c r="L264" s="17"/>
      <c r="M264" s="16" t="s">
        <v>296</v>
      </c>
      <c r="N264" s="17"/>
      <c r="O264" s="16" t="s">
        <v>651</v>
      </c>
      <c r="P264" s="16" t="str">
        <f t="shared" si="9"/>
        <v>Health and safetyIs the clothes dryer properly vented?EnumerationPostBuilding/BuildingDetails/HealthAndSafety/Ventilation/OtherVentilationIssues/ClothesDryerVented</v>
      </c>
      <c r="Q264" s="94"/>
      <c r="R264" s="18"/>
    </row>
    <row r="265" spans="1:18" ht="26.25" customHeight="1" x14ac:dyDescent="0.2">
      <c r="A265" s="56" t="s">
        <v>142</v>
      </c>
      <c r="B265" s="56" t="s">
        <v>143</v>
      </c>
      <c r="C265" s="56" t="s">
        <v>504</v>
      </c>
      <c r="D265" s="17" t="str">
        <f>IFERROR(VLOOKUP($M265, Tables!$F$3:$G$9, 2, FALSE), "NEEDS QUALIFIER")</f>
        <v>Pre</v>
      </c>
      <c r="E265" s="56" t="s">
        <v>766</v>
      </c>
      <c r="F265" s="16" t="str">
        <f t="shared" si="11"/>
        <v>Optional</v>
      </c>
      <c r="G265" s="16" t="str">
        <f t="shared" si="10"/>
        <v>Optional</v>
      </c>
      <c r="H265" s="35" t="str">
        <f>IF(OR($A$5=H$7,$B$5=H$7,$C$5=H$7, $D$5=H$7),IF(VLOOKUP($P265, 'Requirements Updated'!$A$4:$P$621,J$1,FALSE)=0, "",VLOOKUP($P265, 'Requirements Updated'!$A$4:$P$621,J$1,FALSE)), "")</f>
        <v/>
      </c>
      <c r="I265" s="35" t="str">
        <f>IF(OR($A$5=I$7,$B$5=I$7,$C$5=I$7, $D$5=I$7),IF(VLOOKUP($P265, 'Requirements Updated'!$A$4:$P$621,K$1,FALSE)=0, "",VLOOKUP($P265, 'Requirements Updated'!$A$4:$P$621,K$1,FALSE)), "")</f>
        <v/>
      </c>
      <c r="J265" s="35" t="str">
        <f>IF(OR($A$5=J$7,$B$5=J$7,$C$5=J$7, $D$5=J$7),IF(VLOOKUP($P265, 'Requirements Updated'!$A$4:$P$621,L$1,FALSE)=0, "",VLOOKUP($P265, 'Requirements Updated'!$A$4:$P$621,L$1,FALSE)), "")</f>
        <v/>
      </c>
      <c r="K265" s="35" t="str">
        <f>IF(OR($A$5=K$7,$B$5=K$7,$C$5=K$7, $D$5=K$7),IF(VLOOKUP($P265, 'Requirements Updated'!$A$4:$P$621,M$1,FALSE)=0, "",VLOOKUP($P265, 'Requirements Updated'!$A$4:$P$621,M$1,FALSE)), "")</f>
        <v/>
      </c>
      <c r="L265" s="17"/>
      <c r="M265" s="16" t="s">
        <v>21</v>
      </c>
      <c r="N265" s="17"/>
      <c r="O265" s="16" t="s">
        <v>144</v>
      </c>
      <c r="P265" s="16" t="str">
        <f t="shared" ref="P265:P328" si="12">IF(LEN(A265&amp;B265&amp;C265&amp;D265&amp;O265)&gt;255, LEFT(A265&amp;B265&amp;C265&amp;D265&amp;O265, 255), A265&amp;B265&amp;C265&amp;D265&amp;O265)</f>
        <v>Heat pumpAnnual cooling efficiency unitsEnumerationPreBuilding/BuildingDetails/Systems/HVAC/HVACPlant/HeatPump/AnnualCoolEfficiency/Unit</v>
      </c>
      <c r="Q265" s="94"/>
      <c r="R265" s="18"/>
    </row>
    <row r="266" spans="1:18" ht="26.25" customHeight="1" x14ac:dyDescent="0.2">
      <c r="A266" s="56" t="s">
        <v>142</v>
      </c>
      <c r="B266" s="56" t="s">
        <v>40</v>
      </c>
      <c r="C266" s="56" t="s">
        <v>503</v>
      </c>
      <c r="D266" s="17" t="str">
        <f>IFERROR(VLOOKUP($M266, Tables!$F$3:$G$9, 2, FALSE), "NEEDS QUALIFIER")</f>
        <v>Pre</v>
      </c>
      <c r="E266" s="56" t="s">
        <v>1128</v>
      </c>
      <c r="F266" s="16" t="str">
        <f t="shared" si="11"/>
        <v>Optional</v>
      </c>
      <c r="G266" s="16" t="str">
        <f t="shared" ref="G266:G329" si="13">F266</f>
        <v>Optional</v>
      </c>
      <c r="H266" s="35" t="str">
        <f>IF(OR($A$5=H$7,$B$5=H$7,$C$5=H$7, $D$5=H$7),IF(VLOOKUP($P266, 'Requirements Updated'!$A$4:$P$621,J$1,FALSE)=0, "",VLOOKUP($P266, 'Requirements Updated'!$A$4:$P$621,J$1,FALSE)), "")</f>
        <v/>
      </c>
      <c r="I266" s="35" t="str">
        <f>IF(OR($A$5=I$7,$B$5=I$7,$C$5=I$7, $D$5=I$7),IF(VLOOKUP($P266, 'Requirements Updated'!$A$4:$P$621,K$1,FALSE)=0, "",VLOOKUP($P266, 'Requirements Updated'!$A$4:$P$621,K$1,FALSE)), "")</f>
        <v/>
      </c>
      <c r="J266" s="35" t="str">
        <f>IF(OR($A$5=J$7,$B$5=J$7,$C$5=J$7, $D$5=J$7),IF(VLOOKUP($P266, 'Requirements Updated'!$A$4:$P$621,L$1,FALSE)=0, "",VLOOKUP($P266, 'Requirements Updated'!$A$4:$P$621,L$1,FALSE)), "")</f>
        <v/>
      </c>
      <c r="K266" s="35" t="str">
        <f>IF(OR($A$5=K$7,$B$5=K$7,$C$5=K$7, $D$5=K$7),IF(VLOOKUP($P266, 'Requirements Updated'!$A$4:$P$621,M$1,FALSE)=0, "",VLOOKUP($P266, 'Requirements Updated'!$A$4:$P$621,M$1,FALSE)), "")</f>
        <v/>
      </c>
      <c r="L266" s="17"/>
      <c r="M266" s="16" t="s">
        <v>21</v>
      </c>
      <c r="N266" s="17"/>
      <c r="O266" s="16" t="s">
        <v>145</v>
      </c>
      <c r="P266" s="16" t="str">
        <f t="shared" si="12"/>
        <v>Heat pumpAnnual cooling efficiency valueNumberPreBuilding/BuildingDetails/Systems/HVAC/HVACPlant/HeatPump/AnnualCoolEfficiency/Value</v>
      </c>
      <c r="Q266" s="94"/>
      <c r="R266" s="18"/>
    </row>
    <row r="267" spans="1:18" ht="26.25" customHeight="1" x14ac:dyDescent="0.2">
      <c r="A267" s="56" t="s">
        <v>142</v>
      </c>
      <c r="B267" s="56" t="s">
        <v>146</v>
      </c>
      <c r="C267" s="56" t="s">
        <v>505</v>
      </c>
      <c r="D267" s="17" t="str">
        <f>IFERROR(VLOOKUP($M267, Tables!$F$3:$G$9, 2, FALSE), "NEEDS QUALIFIER")</f>
        <v>Pre</v>
      </c>
      <c r="E267" s="56" t="s">
        <v>1129</v>
      </c>
      <c r="F267" s="16" t="str">
        <f t="shared" si="11"/>
        <v>Optional</v>
      </c>
      <c r="G267" s="16" t="str">
        <f t="shared" si="13"/>
        <v>Optional</v>
      </c>
      <c r="H267" s="35" t="str">
        <f>IF(OR($A$5=H$7,$B$5=H$7,$C$5=H$7, $D$5=H$7),IF(VLOOKUP($P267, 'Requirements Updated'!$A$4:$P$621,J$1,FALSE)=0, "",VLOOKUP($P267, 'Requirements Updated'!$A$4:$P$621,J$1,FALSE)), "")</f>
        <v/>
      </c>
      <c r="I267" s="35" t="str">
        <f>IF(OR($A$5=I$7,$B$5=I$7,$C$5=I$7, $D$5=I$7),IF(VLOOKUP($P267, 'Requirements Updated'!$A$4:$P$621,K$1,FALSE)=0, "",VLOOKUP($P267, 'Requirements Updated'!$A$4:$P$621,K$1,FALSE)), "")</f>
        <v/>
      </c>
      <c r="J267" s="35" t="str">
        <f>IF(OR($A$5=J$7,$B$5=J$7,$C$5=J$7, $D$5=J$7),IF(VLOOKUP($P267, 'Requirements Updated'!$A$4:$P$621,L$1,FALSE)=0, "",VLOOKUP($P267, 'Requirements Updated'!$A$4:$P$621,L$1,FALSE)), "")</f>
        <v/>
      </c>
      <c r="K267" s="35" t="str">
        <f>IF(OR($A$5=K$7,$B$5=K$7,$C$5=K$7, $D$5=K$7),IF(VLOOKUP($P267, 'Requirements Updated'!$A$4:$P$621,M$1,FALSE)=0, "",VLOOKUP($P267, 'Requirements Updated'!$A$4:$P$621,M$1,FALSE)), "")</f>
        <v/>
      </c>
      <c r="L267" s="17"/>
      <c r="M267" s="16" t="s">
        <v>21</v>
      </c>
      <c r="N267" s="17"/>
      <c r="O267" s="16" t="s">
        <v>147</v>
      </c>
      <c r="P267" s="16" t="str">
        <f t="shared" si="12"/>
        <v>Heat pumpFraction cool load servedFractionPreBuilding/BuildingDetails/Systems/HVAC/HVACPlant/HeatPump/FractionCoolLoadServed</v>
      </c>
      <c r="Q267" s="94"/>
      <c r="R267" s="18"/>
    </row>
    <row r="268" spans="1:18" ht="26.25" customHeight="1" x14ac:dyDescent="0.2">
      <c r="A268" s="56" t="s">
        <v>142</v>
      </c>
      <c r="B268" s="56" t="s">
        <v>148</v>
      </c>
      <c r="C268" s="56" t="s">
        <v>505</v>
      </c>
      <c r="D268" s="17" t="str">
        <f>IFERROR(VLOOKUP($M268, Tables!$F$3:$G$9, 2, FALSE), "NEEDS QUALIFIER")</f>
        <v>Pre</v>
      </c>
      <c r="E268" s="56" t="s">
        <v>1147</v>
      </c>
      <c r="F268" s="16" t="str">
        <f t="shared" si="11"/>
        <v>Optional</v>
      </c>
      <c r="G268" s="16" t="str">
        <f t="shared" si="13"/>
        <v>Optional</v>
      </c>
      <c r="H268" s="35" t="str">
        <f>IF(OR($A$5=H$7,$B$5=H$7,$C$5=H$7, $D$5=H$7),IF(VLOOKUP($P268, 'Requirements Updated'!$A$4:$P$621,J$1,FALSE)=0, "",VLOOKUP($P268, 'Requirements Updated'!$A$4:$P$621,J$1,FALSE)), "")</f>
        <v/>
      </c>
      <c r="I268" s="35" t="str">
        <f>IF(OR($A$5=I$7,$B$5=I$7,$C$5=I$7, $D$5=I$7),IF(VLOOKUP($P268, 'Requirements Updated'!$A$4:$P$621,K$1,FALSE)=0, "",VLOOKUP($P268, 'Requirements Updated'!$A$4:$P$621,K$1,FALSE)), "")</f>
        <v/>
      </c>
      <c r="J268" s="35" t="str">
        <f>IF(OR($A$5=J$7,$B$5=J$7,$C$5=J$7, $D$5=J$7),IF(VLOOKUP($P268, 'Requirements Updated'!$A$4:$P$621,L$1,FALSE)=0, "",VLOOKUP($P268, 'Requirements Updated'!$A$4:$P$621,L$1,FALSE)), "")</f>
        <v/>
      </c>
      <c r="K268" s="35" t="str">
        <f>IF(OR($A$5=K$7,$B$5=K$7,$C$5=K$7, $D$5=K$7),IF(VLOOKUP($P268, 'Requirements Updated'!$A$4:$P$621,M$1,FALSE)=0, "",VLOOKUP($P268, 'Requirements Updated'!$A$4:$P$621,M$1,FALSE)), "")</f>
        <v/>
      </c>
      <c r="L268" s="17"/>
      <c r="M268" s="16" t="s">
        <v>21</v>
      </c>
      <c r="N268" s="17"/>
      <c r="O268" s="16" t="s">
        <v>149</v>
      </c>
      <c r="P268" s="16" t="str">
        <f t="shared" si="12"/>
        <v>Heat pumpFraction heat load servedFractionPreBuilding/BuildingDetails/Systems/HVAC/HVACPlant/HeatPump/FractionHeatLoadServed</v>
      </c>
      <c r="Q268" s="94"/>
      <c r="R268" s="18"/>
    </row>
    <row r="269" spans="1:18" ht="26.25" customHeight="1" x14ac:dyDescent="0.2">
      <c r="A269" s="56" t="s">
        <v>142</v>
      </c>
      <c r="B269" s="56" t="s">
        <v>150</v>
      </c>
      <c r="C269" s="56" t="s">
        <v>504</v>
      </c>
      <c r="D269" s="17" t="str">
        <f>IFERROR(VLOOKUP($M269, Tables!$F$3:$G$9, 2, FALSE), "NEEDS QUALIFIER")</f>
        <v>Pre</v>
      </c>
      <c r="E269" s="56" t="s">
        <v>774</v>
      </c>
      <c r="F269" s="16" t="str">
        <f t="shared" si="11"/>
        <v>Optional</v>
      </c>
      <c r="G269" s="16" t="str">
        <f t="shared" si="13"/>
        <v>Optional</v>
      </c>
      <c r="H269" s="35" t="str">
        <f>IF(OR($A$5=H$7,$B$5=H$7,$C$5=H$7, $D$5=H$7),IF(VLOOKUP($P269, 'Requirements Updated'!$A$4:$P$621,J$1,FALSE)=0, "",VLOOKUP($P269, 'Requirements Updated'!$A$4:$P$621,J$1,FALSE)), "")</f>
        <v/>
      </c>
      <c r="I269" s="35" t="str">
        <f>IF(OR($A$5=I$7,$B$5=I$7,$C$5=I$7, $D$5=I$7),IF(VLOOKUP($P269, 'Requirements Updated'!$A$4:$P$621,K$1,FALSE)=0, "",VLOOKUP($P269, 'Requirements Updated'!$A$4:$P$621,K$1,FALSE)), "")</f>
        <v/>
      </c>
      <c r="J269" s="35" t="str">
        <f>IF(OR($A$5=J$7,$B$5=J$7,$C$5=J$7, $D$5=J$7),IF(VLOOKUP($P269, 'Requirements Updated'!$A$4:$P$621,L$1,FALSE)=0, "",VLOOKUP($P269, 'Requirements Updated'!$A$4:$P$621,L$1,FALSE)), "")</f>
        <v/>
      </c>
      <c r="K269" s="35" t="str">
        <f>IF(OR($A$5=K$7,$B$5=K$7,$C$5=K$7, $D$5=K$7),IF(VLOOKUP($P269, 'Requirements Updated'!$A$4:$P$621,M$1,FALSE)=0, "",VLOOKUP($P269, 'Requirements Updated'!$A$4:$P$621,M$1,FALSE)), "")</f>
        <v/>
      </c>
      <c r="L269" s="17"/>
      <c r="M269" s="16" t="s">
        <v>21</v>
      </c>
      <c r="N269" s="17"/>
      <c r="O269" s="16" t="s">
        <v>151</v>
      </c>
      <c r="P269" s="16" t="str">
        <f t="shared" si="12"/>
        <v>Heat pumpHeat pump typeEnumerationPreBuilding/BuildingDetails/Systems/HVAC/HVACPlant/HeatPump/HeatPumpType</v>
      </c>
      <c r="Q269" s="94"/>
      <c r="R269" s="18"/>
    </row>
    <row r="270" spans="1:18" ht="26.25" customHeight="1" x14ac:dyDescent="0.2">
      <c r="A270" s="56" t="s">
        <v>142</v>
      </c>
      <c r="B270" s="56" t="s">
        <v>152</v>
      </c>
      <c r="C270" s="56" t="s">
        <v>504</v>
      </c>
      <c r="D270" s="17" t="str">
        <f>IFERROR(VLOOKUP($M270, Tables!$F$3:$G$9, 2, FALSE), "NEEDS QUALIFIER")</f>
        <v>Pre</v>
      </c>
      <c r="E270" s="56" t="s">
        <v>771</v>
      </c>
      <c r="F270" s="16" t="str">
        <f t="shared" si="11"/>
        <v>Optional</v>
      </c>
      <c r="G270" s="16" t="str">
        <f t="shared" si="13"/>
        <v>Optional</v>
      </c>
      <c r="H270" s="35" t="str">
        <f>IF(OR($A$5=H$7,$B$5=H$7,$C$5=H$7, $D$5=H$7),IF(VLOOKUP($P270, 'Requirements Updated'!$A$4:$P$621,J$1,FALSE)=0, "",VLOOKUP($P270, 'Requirements Updated'!$A$4:$P$621,J$1,FALSE)), "")</f>
        <v/>
      </c>
      <c r="I270" s="35" t="str">
        <f>IF(OR($A$5=I$7,$B$5=I$7,$C$5=I$7, $D$5=I$7),IF(VLOOKUP($P270, 'Requirements Updated'!$A$4:$P$621,K$1,FALSE)=0, "",VLOOKUP($P270, 'Requirements Updated'!$A$4:$P$621,K$1,FALSE)), "")</f>
        <v/>
      </c>
      <c r="J270" s="35" t="str">
        <f>IF(OR($A$5=J$7,$B$5=J$7,$C$5=J$7, $D$5=J$7),IF(VLOOKUP($P270, 'Requirements Updated'!$A$4:$P$621,L$1,FALSE)=0, "",VLOOKUP($P270, 'Requirements Updated'!$A$4:$P$621,L$1,FALSE)), "")</f>
        <v/>
      </c>
      <c r="K270" s="35" t="str">
        <f>IF(OR($A$5=K$7,$B$5=K$7,$C$5=K$7, $D$5=K$7),IF(VLOOKUP($P270, 'Requirements Updated'!$A$4:$P$621,M$1,FALSE)=0, "",VLOOKUP($P270, 'Requirements Updated'!$A$4:$P$621,M$1,FALSE)), "")</f>
        <v/>
      </c>
      <c r="L270" s="17"/>
      <c r="M270" s="16" t="s">
        <v>21</v>
      </c>
      <c r="N270" s="17"/>
      <c r="O270" s="16" t="s">
        <v>153</v>
      </c>
      <c r="P270" s="16" t="str">
        <f t="shared" si="12"/>
        <v>Heat pumpAnnual heating efficiency unitsEnumerationPreBuilding/BuildingDetails/Systems/HVAC/HVACPlant/HeatPump/AnnualHeatEfficiency/Unit</v>
      </c>
      <c r="Q270" s="94"/>
      <c r="R270" s="18"/>
    </row>
    <row r="271" spans="1:18" ht="26.25" customHeight="1" x14ac:dyDescent="0.2">
      <c r="A271" s="56" t="s">
        <v>142</v>
      </c>
      <c r="B271" s="56" t="s">
        <v>154</v>
      </c>
      <c r="C271" s="56" t="s">
        <v>503</v>
      </c>
      <c r="D271" s="17" t="str">
        <f>IFERROR(VLOOKUP($M271, Tables!$F$3:$G$9, 2, FALSE), "NEEDS QUALIFIER")</f>
        <v>Pre</v>
      </c>
      <c r="E271" s="56" t="s">
        <v>1128</v>
      </c>
      <c r="F271" s="16" t="str">
        <f t="shared" si="11"/>
        <v>Optional</v>
      </c>
      <c r="G271" s="16" t="str">
        <f t="shared" si="13"/>
        <v>Optional</v>
      </c>
      <c r="H271" s="35" t="str">
        <f>IF(OR($A$5=H$7,$B$5=H$7,$C$5=H$7, $D$5=H$7),IF(VLOOKUP($P271, 'Requirements Updated'!$A$4:$P$621,J$1,FALSE)=0, "",VLOOKUP($P271, 'Requirements Updated'!$A$4:$P$621,J$1,FALSE)), "")</f>
        <v/>
      </c>
      <c r="I271" s="35" t="str">
        <f>IF(OR($A$5=I$7,$B$5=I$7,$C$5=I$7, $D$5=I$7),IF(VLOOKUP($P271, 'Requirements Updated'!$A$4:$P$621,K$1,FALSE)=0, "",VLOOKUP($P271, 'Requirements Updated'!$A$4:$P$621,K$1,FALSE)), "")</f>
        <v/>
      </c>
      <c r="J271" s="35" t="str">
        <f>IF(OR($A$5=J$7,$B$5=J$7,$C$5=J$7, $D$5=J$7),IF(VLOOKUP($P271, 'Requirements Updated'!$A$4:$P$621,L$1,FALSE)=0, "",VLOOKUP($P271, 'Requirements Updated'!$A$4:$P$621,L$1,FALSE)), "")</f>
        <v/>
      </c>
      <c r="K271" s="35" t="str">
        <f>IF(OR($A$5=K$7,$B$5=K$7,$C$5=K$7, $D$5=K$7),IF(VLOOKUP($P271, 'Requirements Updated'!$A$4:$P$621,M$1,FALSE)=0, "",VLOOKUP($P271, 'Requirements Updated'!$A$4:$P$621,M$1,FALSE)), "")</f>
        <v/>
      </c>
      <c r="L271" s="17"/>
      <c r="M271" s="16" t="s">
        <v>21</v>
      </c>
      <c r="N271" s="17"/>
      <c r="O271" s="16" t="s">
        <v>155</v>
      </c>
      <c r="P271" s="16" t="str">
        <f t="shared" si="12"/>
        <v>Heat pumpAnnual heating efficiency valueNumberPreBuilding/BuildingDetails/Systems/HVAC/HVACPlant/HeatPump/AnnualHeatEfficiency/Value</v>
      </c>
      <c r="Q271" s="94"/>
      <c r="R271" s="18"/>
    </row>
    <row r="272" spans="1:18" ht="26.25" customHeight="1" x14ac:dyDescent="0.2">
      <c r="A272" s="56" t="s">
        <v>142</v>
      </c>
      <c r="B272" s="56" t="s">
        <v>45</v>
      </c>
      <c r="C272" s="56" t="s">
        <v>516</v>
      </c>
      <c r="D272" s="17" t="str">
        <f>IFERROR(VLOOKUP($M272, Tables!$F$3:$G$9, 2, FALSE), "NEEDS QUALIFIER")</f>
        <v>Pre</v>
      </c>
      <c r="E272" s="56" t="str">
        <f>A272&amp;" Manufacturer Name"</f>
        <v>Heat pump Manufacturer Name</v>
      </c>
      <c r="F272" s="16" t="str">
        <f t="shared" si="11"/>
        <v>Optional</v>
      </c>
      <c r="G272" s="16" t="str">
        <f t="shared" si="13"/>
        <v>Optional</v>
      </c>
      <c r="H272" s="35" t="str">
        <f>IF(OR($A$5=H$7,$B$5=H$7,$C$5=H$7, $D$5=H$7),IF(VLOOKUP($P272, 'Requirements Updated'!$A$4:$P$621,J$1,FALSE)=0, "",VLOOKUP($P272, 'Requirements Updated'!$A$4:$P$621,J$1,FALSE)), "")</f>
        <v/>
      </c>
      <c r="I272" s="35" t="str">
        <f>IF(OR($A$5=I$7,$B$5=I$7,$C$5=I$7, $D$5=I$7),IF(VLOOKUP($P272, 'Requirements Updated'!$A$4:$P$621,K$1,FALSE)=0, "",VLOOKUP($P272, 'Requirements Updated'!$A$4:$P$621,K$1,FALSE)), "")</f>
        <v/>
      </c>
      <c r="J272" s="35" t="str">
        <f>IF(OR($A$5=J$7,$B$5=J$7,$C$5=J$7, $D$5=J$7),IF(VLOOKUP($P272, 'Requirements Updated'!$A$4:$P$621,L$1,FALSE)=0, "",VLOOKUP($P272, 'Requirements Updated'!$A$4:$P$621,L$1,FALSE)), "")</f>
        <v/>
      </c>
      <c r="K272" s="35" t="str">
        <f>IF(OR($A$5=K$7,$B$5=K$7,$C$5=K$7, $D$5=K$7),IF(VLOOKUP($P272, 'Requirements Updated'!$A$4:$P$621,M$1,FALSE)=0, "",VLOOKUP($P272, 'Requirements Updated'!$A$4:$P$621,M$1,FALSE)), "")</f>
        <v/>
      </c>
      <c r="L272" s="17"/>
      <c r="M272" s="16" t="s">
        <v>21</v>
      </c>
      <c r="N272" s="17"/>
      <c r="O272" s="16" t="s">
        <v>156</v>
      </c>
      <c r="P272" s="16" t="str">
        <f t="shared" si="12"/>
        <v>Heat pumpManufacturerTextPreBuilding/BuildingDetails/Systems/HVAC/HVACPlant/HeatPump/Manufacturer</v>
      </c>
      <c r="Q272" s="94"/>
      <c r="R272" s="18"/>
    </row>
    <row r="273" spans="1:18" ht="26.25" customHeight="1" x14ac:dyDescent="0.2">
      <c r="A273" s="56" t="s">
        <v>142</v>
      </c>
      <c r="B273" s="56" t="s">
        <v>47</v>
      </c>
      <c r="C273" s="56" t="s">
        <v>516</v>
      </c>
      <c r="D273" s="17" t="str">
        <f>IFERROR(VLOOKUP($M273, Tables!$F$3:$G$9, 2, FALSE), "NEEDS QUALIFIER")</f>
        <v>Pre</v>
      </c>
      <c r="E273" s="56" t="str">
        <f>A273&amp;" Manufacturer Model Number"</f>
        <v>Heat pump Manufacturer Model Number</v>
      </c>
      <c r="F273" s="16" t="str">
        <f t="shared" si="11"/>
        <v>Optional</v>
      </c>
      <c r="G273" s="16" t="str">
        <f t="shared" si="13"/>
        <v>Optional</v>
      </c>
      <c r="H273" s="35" t="str">
        <f>IF(OR($A$5=H$7,$B$5=H$7,$C$5=H$7, $D$5=H$7),IF(VLOOKUP($P273, 'Requirements Updated'!$A$4:$P$621,J$1,FALSE)=0, "",VLOOKUP($P273, 'Requirements Updated'!$A$4:$P$621,J$1,FALSE)), "")</f>
        <v/>
      </c>
      <c r="I273" s="35" t="str">
        <f>IF(OR($A$5=I$7,$B$5=I$7,$C$5=I$7, $D$5=I$7),IF(VLOOKUP($P273, 'Requirements Updated'!$A$4:$P$621,K$1,FALSE)=0, "",VLOOKUP($P273, 'Requirements Updated'!$A$4:$P$621,K$1,FALSE)), "")</f>
        <v/>
      </c>
      <c r="J273" s="35" t="str">
        <f>IF(OR($A$5=J$7,$B$5=J$7,$C$5=J$7, $D$5=J$7),IF(VLOOKUP($P273, 'Requirements Updated'!$A$4:$P$621,L$1,FALSE)=0, "",VLOOKUP($P273, 'Requirements Updated'!$A$4:$P$621,L$1,FALSE)), "")</f>
        <v/>
      </c>
      <c r="K273" s="35" t="str">
        <f>IF(OR($A$5=K$7,$B$5=K$7,$C$5=K$7, $D$5=K$7),IF(VLOOKUP($P273, 'Requirements Updated'!$A$4:$P$621,M$1,FALSE)=0, "",VLOOKUP($P273, 'Requirements Updated'!$A$4:$P$621,M$1,FALSE)), "")</f>
        <v/>
      </c>
      <c r="L273" s="17"/>
      <c r="M273" s="16" t="s">
        <v>21</v>
      </c>
      <c r="N273" s="17"/>
      <c r="O273" s="16" t="s">
        <v>157</v>
      </c>
      <c r="P273" s="16" t="str">
        <f t="shared" si="12"/>
        <v>Heat pumpModel numberTextPreBuilding/BuildingDetails/Systems/HVAC/HVACPlant/HeatPump/ModelNumber</v>
      </c>
      <c r="Q273" s="94"/>
      <c r="R273" s="18"/>
    </row>
    <row r="274" spans="1:18" ht="26.25" customHeight="1" x14ac:dyDescent="0.2">
      <c r="A274" s="56" t="s">
        <v>142</v>
      </c>
      <c r="B274" s="56" t="s">
        <v>51</v>
      </c>
      <c r="C274" s="56" t="s">
        <v>503</v>
      </c>
      <c r="D274" s="17" t="str">
        <f>IFERROR(VLOOKUP($M274, Tables!$F$3:$G$9, 2, FALSE), "NEEDS QUALIFIER")</f>
        <v>Pre</v>
      </c>
      <c r="E274" s="56" t="str">
        <f>A274&amp;" Manufactured Year"</f>
        <v>Heat pump Manufactured Year</v>
      </c>
      <c r="F274" s="16" t="str">
        <f t="shared" si="11"/>
        <v>Optional</v>
      </c>
      <c r="G274" s="16" t="str">
        <f t="shared" si="13"/>
        <v>Optional</v>
      </c>
      <c r="H274" s="35" t="str">
        <f>IF(OR($A$5=H$7,$B$5=H$7,$C$5=H$7, $D$5=H$7),IF(VLOOKUP($P274, 'Requirements Updated'!$A$4:$P$621,J$1,FALSE)=0, "",VLOOKUP($P274, 'Requirements Updated'!$A$4:$P$621,J$1,FALSE)), "")</f>
        <v/>
      </c>
      <c r="I274" s="35" t="str">
        <f>IF(OR($A$5=I$7,$B$5=I$7,$C$5=I$7, $D$5=I$7),IF(VLOOKUP($P274, 'Requirements Updated'!$A$4:$P$621,K$1,FALSE)=0, "",VLOOKUP($P274, 'Requirements Updated'!$A$4:$P$621,K$1,FALSE)), "")</f>
        <v/>
      </c>
      <c r="J274" s="35" t="str">
        <f>IF(OR($A$5=J$7,$B$5=J$7,$C$5=J$7, $D$5=J$7),IF(VLOOKUP($P274, 'Requirements Updated'!$A$4:$P$621,L$1,FALSE)=0, "",VLOOKUP($P274, 'Requirements Updated'!$A$4:$P$621,L$1,FALSE)), "")</f>
        <v/>
      </c>
      <c r="K274" s="35" t="str">
        <f>IF(OR($A$5=K$7,$B$5=K$7,$C$5=K$7, $D$5=K$7),IF(VLOOKUP($P274, 'Requirements Updated'!$A$4:$P$621,M$1,FALSE)=0, "",VLOOKUP($P274, 'Requirements Updated'!$A$4:$P$621,M$1,FALSE)), "")</f>
        <v/>
      </c>
      <c r="L274" s="17"/>
      <c r="M274" s="16" t="s">
        <v>21</v>
      </c>
      <c r="N274" s="17"/>
      <c r="O274" s="16" t="s">
        <v>158</v>
      </c>
      <c r="P274" s="16" t="str">
        <f t="shared" si="12"/>
        <v>Heat pumpModel yearNumberPreBuilding/BuildingDetails/Systems/HVAC/HVACPlant/HeatPump/ModelYear</v>
      </c>
      <c r="Q274" s="94"/>
      <c r="R274" s="18"/>
    </row>
    <row r="275" spans="1:18" ht="26.25" customHeight="1" x14ac:dyDescent="0.2">
      <c r="A275" s="56" t="s">
        <v>142</v>
      </c>
      <c r="B275" s="56" t="s">
        <v>58</v>
      </c>
      <c r="C275" s="56" t="s">
        <v>504</v>
      </c>
      <c r="D275" s="17" t="str">
        <f>IFERROR(VLOOKUP($M275, Tables!$F$3:$G$9, 2, FALSE), "NEEDS QUALIFIER")</f>
        <v>Pre</v>
      </c>
      <c r="E275" s="56" t="s">
        <v>596</v>
      </c>
      <c r="F275" s="16" t="str">
        <f t="shared" si="11"/>
        <v>Optional</v>
      </c>
      <c r="G275" s="16" t="str">
        <f t="shared" si="13"/>
        <v>Optional</v>
      </c>
      <c r="H275" s="35" t="str">
        <f>IF(OR($A$5=H$7,$B$5=H$7,$C$5=H$7, $D$5=H$7),IF(VLOOKUP($P275, 'Requirements Updated'!$A$4:$P$621,J$1,FALSE)=0, "",VLOOKUP($P275, 'Requirements Updated'!$A$4:$P$621,J$1,FALSE)), "")</f>
        <v/>
      </c>
      <c r="I275" s="35" t="str">
        <f>IF(OR($A$5=I$7,$B$5=I$7,$C$5=I$7, $D$5=I$7),IF(VLOOKUP($P275, 'Requirements Updated'!$A$4:$P$621,K$1,FALSE)=0, "",VLOOKUP($P275, 'Requirements Updated'!$A$4:$P$621,K$1,FALSE)), "")</f>
        <v/>
      </c>
      <c r="J275" s="35" t="str">
        <f>IF(OR($A$5=J$7,$B$5=J$7,$C$5=J$7, $D$5=J$7),IF(VLOOKUP($P275, 'Requirements Updated'!$A$4:$P$621,L$1,FALSE)=0, "",VLOOKUP($P275, 'Requirements Updated'!$A$4:$P$621,L$1,FALSE)), "")</f>
        <v/>
      </c>
      <c r="K275" s="35" t="str">
        <f>IF(OR($A$5=K$7,$B$5=K$7,$C$5=K$7, $D$5=K$7),IF(VLOOKUP($P275, 'Requirements Updated'!$A$4:$P$621,M$1,FALSE)=0, "",VLOOKUP($P275, 'Requirements Updated'!$A$4:$P$621,M$1,FALSE)), "")</f>
        <v/>
      </c>
      <c r="L275" s="17"/>
      <c r="M275" s="16" t="s">
        <v>21</v>
      </c>
      <c r="N275" s="17"/>
      <c r="O275" s="16" t="s">
        <v>654</v>
      </c>
      <c r="P275" s="16" t="str">
        <f t="shared" si="12"/>
        <v>Heat pumpThird party certificationEnumerationPreBuilding/BuildingDetails/Systems/HVAC/HVACPlant/HeatPump/ThirdPartyCertification</v>
      </c>
      <c r="Q275" s="94"/>
      <c r="R275" s="18"/>
    </row>
    <row r="276" spans="1:18" ht="26.25" customHeight="1" x14ac:dyDescent="0.2">
      <c r="A276" s="56" t="s">
        <v>142</v>
      </c>
      <c r="B276" s="56" t="s">
        <v>143</v>
      </c>
      <c r="C276" s="56" t="s">
        <v>504</v>
      </c>
      <c r="D276" s="17" t="str">
        <f>IFERROR(VLOOKUP($M276, Tables!$F$3:$G$9, 2, FALSE), "NEEDS QUALIFIER")</f>
        <v>Proposed</v>
      </c>
      <c r="E276" s="56" t="s">
        <v>766</v>
      </c>
      <c r="F276" s="16" t="str">
        <f t="shared" si="11"/>
        <v>Optional</v>
      </c>
      <c r="G276" s="16" t="str">
        <f t="shared" si="13"/>
        <v>Optional</v>
      </c>
      <c r="H276" s="35" t="str">
        <f>IF(OR($A$5=H$7,$B$5=H$7,$C$5=H$7, $D$5=H$7),IF(VLOOKUP($P276, 'Requirements Updated'!$A$4:$P$621,J$1,FALSE)=0, "",VLOOKUP($P276, 'Requirements Updated'!$A$4:$P$621,J$1,FALSE)), "")</f>
        <v/>
      </c>
      <c r="I276" s="35" t="str">
        <f>IF(OR($A$5=I$7,$B$5=I$7,$C$5=I$7, $D$5=I$7),IF(VLOOKUP($P276, 'Requirements Updated'!$A$4:$P$621,K$1,FALSE)=0, "",VLOOKUP($P276, 'Requirements Updated'!$A$4:$P$621,K$1,FALSE)), "")</f>
        <v/>
      </c>
      <c r="J276" s="35" t="str">
        <f>IF(OR($A$5=J$7,$B$5=J$7,$C$5=J$7, $D$5=J$7),IF(VLOOKUP($P276, 'Requirements Updated'!$A$4:$P$621,L$1,FALSE)=0, "",VLOOKUP($P276, 'Requirements Updated'!$A$4:$P$621,L$1,FALSE)), "")</f>
        <v/>
      </c>
      <c r="K276" s="35" t="str">
        <f>IF(OR($A$5=K$7,$B$5=K$7,$C$5=K$7, $D$5=K$7),IF(VLOOKUP($P276, 'Requirements Updated'!$A$4:$P$621,M$1,FALSE)=0, "",VLOOKUP($P276, 'Requirements Updated'!$A$4:$P$621,M$1,FALSE)), "")</f>
        <v/>
      </c>
      <c r="L276" s="17"/>
      <c r="M276" s="16" t="s">
        <v>28</v>
      </c>
      <c r="N276" s="17"/>
      <c r="O276" s="16" t="s">
        <v>144</v>
      </c>
      <c r="P276" s="16" t="str">
        <f t="shared" si="12"/>
        <v>Heat pumpAnnual cooling efficiency unitsEnumerationProposedBuilding/BuildingDetails/Systems/HVAC/HVACPlant/HeatPump/AnnualCoolEfficiency/Unit</v>
      </c>
      <c r="Q276" s="94" t="s">
        <v>1207</v>
      </c>
      <c r="R276" s="18"/>
    </row>
    <row r="277" spans="1:18" ht="26.25" customHeight="1" x14ac:dyDescent="0.2">
      <c r="A277" s="56" t="s">
        <v>142</v>
      </c>
      <c r="B277" s="56" t="s">
        <v>40</v>
      </c>
      <c r="C277" s="56" t="s">
        <v>503</v>
      </c>
      <c r="D277" s="17" t="str">
        <f>IFERROR(VLOOKUP($M277, Tables!$F$3:$G$9, 2, FALSE), "NEEDS QUALIFIER")</f>
        <v>Proposed</v>
      </c>
      <c r="E277" s="56" t="s">
        <v>1128</v>
      </c>
      <c r="F277" s="16" t="str">
        <f t="shared" si="11"/>
        <v>Optional</v>
      </c>
      <c r="G277" s="16" t="str">
        <f t="shared" si="13"/>
        <v>Optional</v>
      </c>
      <c r="H277" s="35" t="str">
        <f>IF(OR($A$5=H$7,$B$5=H$7,$C$5=H$7, $D$5=H$7),IF(VLOOKUP($P277, 'Requirements Updated'!$A$4:$P$621,J$1,FALSE)=0, "",VLOOKUP($P277, 'Requirements Updated'!$A$4:$P$621,J$1,FALSE)), "")</f>
        <v/>
      </c>
      <c r="I277" s="35" t="str">
        <f>IF(OR($A$5=I$7,$B$5=I$7,$C$5=I$7, $D$5=I$7),IF(VLOOKUP($P277, 'Requirements Updated'!$A$4:$P$621,K$1,FALSE)=0, "",VLOOKUP($P277, 'Requirements Updated'!$A$4:$P$621,K$1,FALSE)), "")</f>
        <v/>
      </c>
      <c r="J277" s="35" t="str">
        <f>IF(OR($A$5=J$7,$B$5=J$7,$C$5=J$7, $D$5=J$7),IF(VLOOKUP($P277, 'Requirements Updated'!$A$4:$P$621,L$1,FALSE)=0, "",VLOOKUP($P277, 'Requirements Updated'!$A$4:$P$621,L$1,FALSE)), "")</f>
        <v/>
      </c>
      <c r="K277" s="35" t="str">
        <f>IF(OR($A$5=K$7,$B$5=K$7,$C$5=K$7, $D$5=K$7),IF(VLOOKUP($P277, 'Requirements Updated'!$A$4:$P$621,M$1,FALSE)=0, "",VLOOKUP($P277, 'Requirements Updated'!$A$4:$P$621,M$1,FALSE)), "")</f>
        <v/>
      </c>
      <c r="L277" s="17"/>
      <c r="M277" s="16" t="s">
        <v>28</v>
      </c>
      <c r="N277" s="17"/>
      <c r="O277" s="16" t="s">
        <v>145</v>
      </c>
      <c r="P277" s="16" t="str">
        <f t="shared" si="12"/>
        <v>Heat pumpAnnual cooling efficiency valueNumberProposedBuilding/BuildingDetails/Systems/HVAC/HVACPlant/HeatPump/AnnualCoolEfficiency/Value</v>
      </c>
      <c r="Q277" s="94" t="s">
        <v>1207</v>
      </c>
      <c r="R277" s="18"/>
    </row>
    <row r="278" spans="1:18" ht="26.25" customHeight="1" x14ac:dyDescent="0.2">
      <c r="A278" s="56" t="s">
        <v>142</v>
      </c>
      <c r="B278" s="56" t="s">
        <v>146</v>
      </c>
      <c r="C278" s="56" t="s">
        <v>505</v>
      </c>
      <c r="D278" s="17" t="str">
        <f>IFERROR(VLOOKUP($M278, Tables!$F$3:$G$9, 2, FALSE), "NEEDS QUALIFIER")</f>
        <v>Proposed</v>
      </c>
      <c r="E278" s="56" t="s">
        <v>1129</v>
      </c>
      <c r="F278" s="16" t="str">
        <f t="shared" si="11"/>
        <v>Optional</v>
      </c>
      <c r="G278" s="16" t="str">
        <f t="shared" si="13"/>
        <v>Optional</v>
      </c>
      <c r="H278" s="35" t="str">
        <f>IF(OR($A$5=H$7,$B$5=H$7,$C$5=H$7, $D$5=H$7),IF(VLOOKUP($P278, 'Requirements Updated'!$A$4:$P$621,J$1,FALSE)=0, "",VLOOKUP($P278, 'Requirements Updated'!$A$4:$P$621,J$1,FALSE)), "")</f>
        <v/>
      </c>
      <c r="I278" s="35" t="str">
        <f>IF(OR($A$5=I$7,$B$5=I$7,$C$5=I$7, $D$5=I$7),IF(VLOOKUP($P278, 'Requirements Updated'!$A$4:$P$621,K$1,FALSE)=0, "",VLOOKUP($P278, 'Requirements Updated'!$A$4:$P$621,K$1,FALSE)), "")</f>
        <v/>
      </c>
      <c r="J278" s="35" t="str">
        <f>IF(OR($A$5=J$7,$B$5=J$7,$C$5=J$7, $D$5=J$7),IF(VLOOKUP($P278, 'Requirements Updated'!$A$4:$P$621,L$1,FALSE)=0, "",VLOOKUP($P278, 'Requirements Updated'!$A$4:$P$621,L$1,FALSE)), "")</f>
        <v/>
      </c>
      <c r="K278" s="35" t="str">
        <f>IF(OR($A$5=K$7,$B$5=K$7,$C$5=K$7, $D$5=K$7),IF(VLOOKUP($P278, 'Requirements Updated'!$A$4:$P$621,M$1,FALSE)=0, "",VLOOKUP($P278, 'Requirements Updated'!$A$4:$P$621,M$1,FALSE)), "")</f>
        <v/>
      </c>
      <c r="L278" s="17"/>
      <c r="M278" s="16" t="s">
        <v>28</v>
      </c>
      <c r="N278" s="17"/>
      <c r="O278" s="16" t="s">
        <v>147</v>
      </c>
      <c r="P278" s="16" t="str">
        <f t="shared" si="12"/>
        <v>Heat pumpFraction cool load servedFractionProposedBuilding/BuildingDetails/Systems/HVAC/HVACPlant/HeatPump/FractionCoolLoadServed</v>
      </c>
      <c r="Q278" s="94" t="s">
        <v>1207</v>
      </c>
      <c r="R278" s="18"/>
    </row>
    <row r="279" spans="1:18" ht="26.25" customHeight="1" x14ac:dyDescent="0.2">
      <c r="A279" s="56" t="s">
        <v>142</v>
      </c>
      <c r="B279" s="56" t="s">
        <v>148</v>
      </c>
      <c r="C279" s="56" t="s">
        <v>505</v>
      </c>
      <c r="D279" s="17" t="str">
        <f>IFERROR(VLOOKUP($M279, Tables!$F$3:$G$9, 2, FALSE), "NEEDS QUALIFIER")</f>
        <v>Proposed</v>
      </c>
      <c r="E279" s="56" t="s">
        <v>1147</v>
      </c>
      <c r="F279" s="16" t="str">
        <f t="shared" si="11"/>
        <v>Optional</v>
      </c>
      <c r="G279" s="16" t="str">
        <f t="shared" si="13"/>
        <v>Optional</v>
      </c>
      <c r="H279" s="35" t="str">
        <f>IF(OR($A$5=H$7,$B$5=H$7,$C$5=H$7, $D$5=H$7),IF(VLOOKUP($P279, 'Requirements Updated'!$A$4:$P$621,J$1,FALSE)=0, "",VLOOKUP($P279, 'Requirements Updated'!$A$4:$P$621,J$1,FALSE)), "")</f>
        <v/>
      </c>
      <c r="I279" s="35" t="str">
        <f>IF(OR($A$5=I$7,$B$5=I$7,$C$5=I$7, $D$5=I$7),IF(VLOOKUP($P279, 'Requirements Updated'!$A$4:$P$621,K$1,FALSE)=0, "",VLOOKUP($P279, 'Requirements Updated'!$A$4:$P$621,K$1,FALSE)), "")</f>
        <v/>
      </c>
      <c r="J279" s="35" t="str">
        <f>IF(OR($A$5=J$7,$B$5=J$7,$C$5=J$7, $D$5=J$7),IF(VLOOKUP($P279, 'Requirements Updated'!$A$4:$P$621,L$1,FALSE)=0, "",VLOOKUP($P279, 'Requirements Updated'!$A$4:$P$621,L$1,FALSE)), "")</f>
        <v/>
      </c>
      <c r="K279" s="35" t="str">
        <f>IF(OR($A$5=K$7,$B$5=K$7,$C$5=K$7, $D$5=K$7),IF(VLOOKUP($P279, 'Requirements Updated'!$A$4:$P$621,M$1,FALSE)=0, "",VLOOKUP($P279, 'Requirements Updated'!$A$4:$P$621,M$1,FALSE)), "")</f>
        <v/>
      </c>
      <c r="L279" s="17"/>
      <c r="M279" s="16" t="s">
        <v>28</v>
      </c>
      <c r="N279" s="17"/>
      <c r="O279" s="16" t="s">
        <v>149</v>
      </c>
      <c r="P279" s="16" t="str">
        <f t="shared" si="12"/>
        <v>Heat pumpFraction heat load servedFractionProposedBuilding/BuildingDetails/Systems/HVAC/HVACPlant/HeatPump/FractionHeatLoadServed</v>
      </c>
      <c r="Q279" s="94" t="s">
        <v>1207</v>
      </c>
      <c r="R279" s="18"/>
    </row>
    <row r="280" spans="1:18" ht="26.25" customHeight="1" x14ac:dyDescent="0.2">
      <c r="A280" s="56" t="s">
        <v>142</v>
      </c>
      <c r="B280" s="56" t="s">
        <v>150</v>
      </c>
      <c r="C280" s="56" t="s">
        <v>504</v>
      </c>
      <c r="D280" s="17" t="str">
        <f>IFERROR(VLOOKUP($M280, Tables!$F$3:$G$9, 2, FALSE), "NEEDS QUALIFIER")</f>
        <v>Proposed</v>
      </c>
      <c r="E280" s="56" t="s">
        <v>774</v>
      </c>
      <c r="F280" s="16" t="str">
        <f t="shared" si="11"/>
        <v>Optional</v>
      </c>
      <c r="G280" s="16" t="str">
        <f t="shared" si="13"/>
        <v>Optional</v>
      </c>
      <c r="H280" s="35" t="str">
        <f>IF(OR($A$5=H$7,$B$5=H$7,$C$5=H$7, $D$5=H$7),IF(VLOOKUP($P280, 'Requirements Updated'!$A$4:$P$621,J$1,FALSE)=0, "",VLOOKUP($P280, 'Requirements Updated'!$A$4:$P$621,J$1,FALSE)), "")</f>
        <v/>
      </c>
      <c r="I280" s="35" t="str">
        <f>IF(OR($A$5=I$7,$B$5=I$7,$C$5=I$7, $D$5=I$7),IF(VLOOKUP($P280, 'Requirements Updated'!$A$4:$P$621,K$1,FALSE)=0, "",VLOOKUP($P280, 'Requirements Updated'!$A$4:$P$621,K$1,FALSE)), "")</f>
        <v/>
      </c>
      <c r="J280" s="35" t="str">
        <f>IF(OR($A$5=J$7,$B$5=J$7,$C$5=J$7, $D$5=J$7),IF(VLOOKUP($P280, 'Requirements Updated'!$A$4:$P$621,L$1,FALSE)=0, "",VLOOKUP($P280, 'Requirements Updated'!$A$4:$P$621,L$1,FALSE)), "")</f>
        <v/>
      </c>
      <c r="K280" s="35" t="str">
        <f>IF(OR($A$5=K$7,$B$5=K$7,$C$5=K$7, $D$5=K$7),IF(VLOOKUP($P280, 'Requirements Updated'!$A$4:$P$621,M$1,FALSE)=0, "",VLOOKUP($P280, 'Requirements Updated'!$A$4:$P$621,M$1,FALSE)), "")</f>
        <v/>
      </c>
      <c r="L280" s="17"/>
      <c r="M280" s="16" t="s">
        <v>28</v>
      </c>
      <c r="N280" s="17"/>
      <c r="O280" s="16" t="s">
        <v>151</v>
      </c>
      <c r="P280" s="16" t="str">
        <f t="shared" si="12"/>
        <v>Heat pumpHeat pump typeEnumerationProposedBuilding/BuildingDetails/Systems/HVAC/HVACPlant/HeatPump/HeatPumpType</v>
      </c>
      <c r="Q280" s="94" t="s">
        <v>1207</v>
      </c>
      <c r="R280" s="18"/>
    </row>
    <row r="281" spans="1:18" ht="26.25" customHeight="1" x14ac:dyDescent="0.2">
      <c r="A281" s="56" t="s">
        <v>142</v>
      </c>
      <c r="B281" s="56" t="s">
        <v>152</v>
      </c>
      <c r="C281" s="56" t="s">
        <v>504</v>
      </c>
      <c r="D281" s="17" t="str">
        <f>IFERROR(VLOOKUP($M281, Tables!$F$3:$G$9, 2, FALSE), "NEEDS QUALIFIER")</f>
        <v>Proposed</v>
      </c>
      <c r="E281" s="56" t="s">
        <v>771</v>
      </c>
      <c r="F281" s="16" t="str">
        <f t="shared" si="11"/>
        <v>Optional</v>
      </c>
      <c r="G281" s="16" t="str">
        <f t="shared" si="13"/>
        <v>Optional</v>
      </c>
      <c r="H281" s="35" t="str">
        <f>IF(OR($A$5=H$7,$B$5=H$7,$C$5=H$7, $D$5=H$7),IF(VLOOKUP($P281, 'Requirements Updated'!$A$4:$P$621,J$1,FALSE)=0, "",VLOOKUP($P281, 'Requirements Updated'!$A$4:$P$621,J$1,FALSE)), "")</f>
        <v/>
      </c>
      <c r="I281" s="35" t="str">
        <f>IF(OR($A$5=I$7,$B$5=I$7,$C$5=I$7, $D$5=I$7),IF(VLOOKUP($P281, 'Requirements Updated'!$A$4:$P$621,K$1,FALSE)=0, "",VLOOKUP($P281, 'Requirements Updated'!$A$4:$P$621,K$1,FALSE)), "")</f>
        <v/>
      </c>
      <c r="J281" s="35" t="str">
        <f>IF(OR($A$5=J$7,$B$5=J$7,$C$5=J$7, $D$5=J$7),IF(VLOOKUP($P281, 'Requirements Updated'!$A$4:$P$621,L$1,FALSE)=0, "",VLOOKUP($P281, 'Requirements Updated'!$A$4:$P$621,L$1,FALSE)), "")</f>
        <v/>
      </c>
      <c r="K281" s="35" t="str">
        <f>IF(OR($A$5=K$7,$B$5=K$7,$C$5=K$7, $D$5=K$7),IF(VLOOKUP($P281, 'Requirements Updated'!$A$4:$P$621,M$1,FALSE)=0, "",VLOOKUP($P281, 'Requirements Updated'!$A$4:$P$621,M$1,FALSE)), "")</f>
        <v/>
      </c>
      <c r="L281" s="17"/>
      <c r="M281" s="16" t="s">
        <v>28</v>
      </c>
      <c r="N281" s="17"/>
      <c r="O281" s="16" t="s">
        <v>153</v>
      </c>
      <c r="P281" s="16" t="str">
        <f t="shared" si="12"/>
        <v>Heat pumpAnnual heating efficiency unitsEnumerationProposedBuilding/BuildingDetails/Systems/HVAC/HVACPlant/HeatPump/AnnualHeatEfficiency/Unit</v>
      </c>
      <c r="Q281" s="94" t="s">
        <v>1207</v>
      </c>
      <c r="R281" s="18"/>
    </row>
    <row r="282" spans="1:18" ht="26.25" customHeight="1" x14ac:dyDescent="0.2">
      <c r="A282" s="56" t="s">
        <v>142</v>
      </c>
      <c r="B282" s="56" t="s">
        <v>154</v>
      </c>
      <c r="C282" s="56" t="s">
        <v>503</v>
      </c>
      <c r="D282" s="17" t="str">
        <f>IFERROR(VLOOKUP($M282, Tables!$F$3:$G$9, 2, FALSE), "NEEDS QUALIFIER")</f>
        <v>Proposed</v>
      </c>
      <c r="E282" s="56" t="s">
        <v>1128</v>
      </c>
      <c r="F282" s="16" t="str">
        <f t="shared" si="11"/>
        <v>Optional</v>
      </c>
      <c r="G282" s="16" t="str">
        <f t="shared" si="13"/>
        <v>Optional</v>
      </c>
      <c r="H282" s="35" t="str">
        <f>IF(OR($A$5=H$7,$B$5=H$7,$C$5=H$7, $D$5=H$7),IF(VLOOKUP($P282, 'Requirements Updated'!$A$4:$P$621,J$1,FALSE)=0, "",VLOOKUP($P282, 'Requirements Updated'!$A$4:$P$621,J$1,FALSE)), "")</f>
        <v/>
      </c>
      <c r="I282" s="35" t="str">
        <f>IF(OR($A$5=I$7,$B$5=I$7,$C$5=I$7, $D$5=I$7),IF(VLOOKUP($P282, 'Requirements Updated'!$A$4:$P$621,K$1,FALSE)=0, "",VLOOKUP($P282, 'Requirements Updated'!$A$4:$P$621,K$1,FALSE)), "")</f>
        <v/>
      </c>
      <c r="J282" s="35" t="str">
        <f>IF(OR($A$5=J$7,$B$5=J$7,$C$5=J$7, $D$5=J$7),IF(VLOOKUP($P282, 'Requirements Updated'!$A$4:$P$621,L$1,FALSE)=0, "",VLOOKUP($P282, 'Requirements Updated'!$A$4:$P$621,L$1,FALSE)), "")</f>
        <v/>
      </c>
      <c r="K282" s="35" t="str">
        <f>IF(OR($A$5=K$7,$B$5=K$7,$C$5=K$7, $D$5=K$7),IF(VLOOKUP($P282, 'Requirements Updated'!$A$4:$P$621,M$1,FALSE)=0, "",VLOOKUP($P282, 'Requirements Updated'!$A$4:$P$621,M$1,FALSE)), "")</f>
        <v/>
      </c>
      <c r="L282" s="17"/>
      <c r="M282" s="16" t="s">
        <v>28</v>
      </c>
      <c r="N282" s="17"/>
      <c r="O282" s="16" t="s">
        <v>155</v>
      </c>
      <c r="P282" s="16" t="str">
        <f t="shared" si="12"/>
        <v>Heat pumpAnnual heating efficiency valueNumberProposedBuilding/BuildingDetails/Systems/HVAC/HVACPlant/HeatPump/AnnualHeatEfficiency/Value</v>
      </c>
      <c r="Q282" s="94" t="s">
        <v>1207</v>
      </c>
      <c r="R282" s="18"/>
    </row>
    <row r="283" spans="1:18" ht="26.25" customHeight="1" x14ac:dyDescent="0.2">
      <c r="A283" s="56" t="s">
        <v>142</v>
      </c>
      <c r="B283" s="56" t="s">
        <v>45</v>
      </c>
      <c r="C283" s="56" t="s">
        <v>516</v>
      </c>
      <c r="D283" s="17" t="str">
        <f>IFERROR(VLOOKUP($M283, Tables!$F$3:$G$9, 2, FALSE), "NEEDS QUALIFIER")</f>
        <v>Proposed</v>
      </c>
      <c r="E283" s="56" t="str">
        <f>A283&amp;" Manufacturer Name"</f>
        <v>Heat pump Manufacturer Name</v>
      </c>
      <c r="F283" s="16" t="str">
        <f t="shared" si="11"/>
        <v>Optional</v>
      </c>
      <c r="G283" s="16" t="str">
        <f t="shared" si="13"/>
        <v>Optional</v>
      </c>
      <c r="H283" s="35" t="str">
        <f>IF(OR($A$5=H$7,$B$5=H$7,$C$5=H$7, $D$5=H$7),IF(VLOOKUP($P283, 'Requirements Updated'!$A$4:$P$621,J$1,FALSE)=0, "",VLOOKUP($P283, 'Requirements Updated'!$A$4:$P$621,J$1,FALSE)), "")</f>
        <v/>
      </c>
      <c r="I283" s="35" t="str">
        <f>IF(OR($A$5=I$7,$B$5=I$7,$C$5=I$7, $D$5=I$7),IF(VLOOKUP($P283, 'Requirements Updated'!$A$4:$P$621,K$1,FALSE)=0, "",VLOOKUP($P283, 'Requirements Updated'!$A$4:$P$621,K$1,FALSE)), "")</f>
        <v/>
      </c>
      <c r="J283" s="35" t="str">
        <f>IF(OR($A$5=J$7,$B$5=J$7,$C$5=J$7, $D$5=J$7),IF(VLOOKUP($P283, 'Requirements Updated'!$A$4:$P$621,L$1,FALSE)=0, "",VLOOKUP($P283, 'Requirements Updated'!$A$4:$P$621,L$1,FALSE)), "")</f>
        <v/>
      </c>
      <c r="K283" s="35" t="str">
        <f>IF(OR($A$5=K$7,$B$5=K$7,$C$5=K$7, $D$5=K$7),IF(VLOOKUP($P283, 'Requirements Updated'!$A$4:$P$621,M$1,FALSE)=0, "",VLOOKUP($P283, 'Requirements Updated'!$A$4:$P$621,M$1,FALSE)), "")</f>
        <v/>
      </c>
      <c r="L283" s="17"/>
      <c r="M283" s="16" t="s">
        <v>28</v>
      </c>
      <c r="N283" s="17"/>
      <c r="O283" s="16" t="s">
        <v>156</v>
      </c>
      <c r="P283" s="16" t="str">
        <f t="shared" si="12"/>
        <v>Heat pumpManufacturerTextProposedBuilding/BuildingDetails/Systems/HVAC/HVACPlant/HeatPump/Manufacturer</v>
      </c>
      <c r="Q283" s="94" t="s">
        <v>1207</v>
      </c>
      <c r="R283" s="18"/>
    </row>
    <row r="284" spans="1:18" ht="26.25" customHeight="1" x14ac:dyDescent="0.2">
      <c r="A284" s="56" t="s">
        <v>142</v>
      </c>
      <c r="B284" s="56" t="s">
        <v>47</v>
      </c>
      <c r="C284" s="56" t="s">
        <v>516</v>
      </c>
      <c r="D284" s="17" t="str">
        <f>IFERROR(VLOOKUP($M284, Tables!$F$3:$G$9, 2, FALSE), "NEEDS QUALIFIER")</f>
        <v>Proposed</v>
      </c>
      <c r="E284" s="56" t="str">
        <f>A284&amp;" Manufacturer Model Number"</f>
        <v>Heat pump Manufacturer Model Number</v>
      </c>
      <c r="F284" s="16" t="str">
        <f t="shared" si="11"/>
        <v>Optional</v>
      </c>
      <c r="G284" s="16" t="str">
        <f t="shared" si="13"/>
        <v>Optional</v>
      </c>
      <c r="H284" s="35" t="str">
        <f>IF(OR($A$5=H$7,$B$5=H$7,$C$5=H$7, $D$5=H$7),IF(VLOOKUP($P284, 'Requirements Updated'!$A$4:$P$621,J$1,FALSE)=0, "",VLOOKUP($P284, 'Requirements Updated'!$A$4:$P$621,J$1,FALSE)), "")</f>
        <v/>
      </c>
      <c r="I284" s="35" t="str">
        <f>IF(OR($A$5=I$7,$B$5=I$7,$C$5=I$7, $D$5=I$7),IF(VLOOKUP($P284, 'Requirements Updated'!$A$4:$P$621,K$1,FALSE)=0, "",VLOOKUP($P284, 'Requirements Updated'!$A$4:$P$621,K$1,FALSE)), "")</f>
        <v/>
      </c>
      <c r="J284" s="35" t="str">
        <f>IF(OR($A$5=J$7,$B$5=J$7,$C$5=J$7, $D$5=J$7),IF(VLOOKUP($P284, 'Requirements Updated'!$A$4:$P$621,L$1,FALSE)=0, "",VLOOKUP($P284, 'Requirements Updated'!$A$4:$P$621,L$1,FALSE)), "")</f>
        <v/>
      </c>
      <c r="K284" s="35" t="str">
        <f>IF(OR($A$5=K$7,$B$5=K$7,$C$5=K$7, $D$5=K$7),IF(VLOOKUP($P284, 'Requirements Updated'!$A$4:$P$621,M$1,FALSE)=0, "",VLOOKUP($P284, 'Requirements Updated'!$A$4:$P$621,M$1,FALSE)), "")</f>
        <v/>
      </c>
      <c r="L284" s="17"/>
      <c r="M284" s="16" t="s">
        <v>28</v>
      </c>
      <c r="N284" s="17"/>
      <c r="O284" s="16" t="s">
        <v>157</v>
      </c>
      <c r="P284" s="16" t="str">
        <f t="shared" si="12"/>
        <v>Heat pumpModel numberTextProposedBuilding/BuildingDetails/Systems/HVAC/HVACPlant/HeatPump/ModelNumber</v>
      </c>
      <c r="Q284" s="94" t="s">
        <v>1207</v>
      </c>
      <c r="R284" s="18"/>
    </row>
    <row r="285" spans="1:18" ht="26.25" customHeight="1" x14ac:dyDescent="0.2">
      <c r="A285" s="56" t="s">
        <v>142</v>
      </c>
      <c r="B285" s="56" t="s">
        <v>51</v>
      </c>
      <c r="C285" s="56" t="s">
        <v>503</v>
      </c>
      <c r="D285" s="17" t="str">
        <f>IFERROR(VLOOKUP($M285, Tables!$F$3:$G$9, 2, FALSE), "NEEDS QUALIFIER")</f>
        <v>Proposed</v>
      </c>
      <c r="E285" s="56" t="str">
        <f>A285&amp;" Manufactured Year"</f>
        <v>Heat pump Manufactured Year</v>
      </c>
      <c r="F285" s="16" t="str">
        <f t="shared" si="11"/>
        <v>Optional</v>
      </c>
      <c r="G285" s="16" t="str">
        <f t="shared" si="13"/>
        <v>Optional</v>
      </c>
      <c r="H285" s="35" t="str">
        <f>IF(OR($A$5=H$7,$B$5=H$7,$C$5=H$7, $D$5=H$7),IF(VLOOKUP($P285, 'Requirements Updated'!$A$4:$P$621,J$1,FALSE)=0, "",VLOOKUP($P285, 'Requirements Updated'!$A$4:$P$621,J$1,FALSE)), "")</f>
        <v/>
      </c>
      <c r="I285" s="35" t="str">
        <f>IF(OR($A$5=I$7,$B$5=I$7,$C$5=I$7, $D$5=I$7),IF(VLOOKUP($P285, 'Requirements Updated'!$A$4:$P$621,K$1,FALSE)=0, "",VLOOKUP($P285, 'Requirements Updated'!$A$4:$P$621,K$1,FALSE)), "")</f>
        <v/>
      </c>
      <c r="J285" s="35" t="str">
        <f>IF(OR($A$5=J$7,$B$5=J$7,$C$5=J$7, $D$5=J$7),IF(VLOOKUP($P285, 'Requirements Updated'!$A$4:$P$621,L$1,FALSE)=0, "",VLOOKUP($P285, 'Requirements Updated'!$A$4:$P$621,L$1,FALSE)), "")</f>
        <v/>
      </c>
      <c r="K285" s="35" t="str">
        <f>IF(OR($A$5=K$7,$B$5=K$7,$C$5=K$7, $D$5=K$7),IF(VLOOKUP($P285, 'Requirements Updated'!$A$4:$P$621,M$1,FALSE)=0, "",VLOOKUP($P285, 'Requirements Updated'!$A$4:$P$621,M$1,FALSE)), "")</f>
        <v/>
      </c>
      <c r="L285" s="17"/>
      <c r="M285" s="16" t="s">
        <v>28</v>
      </c>
      <c r="N285" s="17"/>
      <c r="O285" s="16" t="s">
        <v>158</v>
      </c>
      <c r="P285" s="16" t="str">
        <f t="shared" si="12"/>
        <v>Heat pumpModel yearNumberProposedBuilding/BuildingDetails/Systems/HVAC/HVACPlant/HeatPump/ModelYear</v>
      </c>
      <c r="Q285" s="94" t="s">
        <v>1207</v>
      </c>
      <c r="R285" s="18"/>
    </row>
    <row r="286" spans="1:18" ht="26.25" customHeight="1" x14ac:dyDescent="0.2">
      <c r="A286" s="56" t="s">
        <v>142</v>
      </c>
      <c r="B286" s="56" t="s">
        <v>58</v>
      </c>
      <c r="C286" s="56" t="s">
        <v>504</v>
      </c>
      <c r="D286" s="17" t="str">
        <f>IFERROR(VLOOKUP($M286, Tables!$F$3:$G$9, 2, FALSE), "NEEDS QUALIFIER")</f>
        <v>Proposed</v>
      </c>
      <c r="E286" s="56" t="s">
        <v>596</v>
      </c>
      <c r="F286" s="16" t="str">
        <f t="shared" si="11"/>
        <v>Optional</v>
      </c>
      <c r="G286" s="16" t="str">
        <f t="shared" si="13"/>
        <v>Optional</v>
      </c>
      <c r="H286" s="35" t="str">
        <f>IF(OR($A$5=H$7,$B$5=H$7,$C$5=H$7, $D$5=H$7),IF(VLOOKUP($P286, 'Requirements Updated'!$A$4:$P$621,J$1,FALSE)=0, "",VLOOKUP($P286, 'Requirements Updated'!$A$4:$P$621,J$1,FALSE)), "")</f>
        <v/>
      </c>
      <c r="I286" s="35" t="str">
        <f>IF(OR($A$5=I$7,$B$5=I$7,$C$5=I$7, $D$5=I$7),IF(VLOOKUP($P286, 'Requirements Updated'!$A$4:$P$621,K$1,FALSE)=0, "",VLOOKUP($P286, 'Requirements Updated'!$A$4:$P$621,K$1,FALSE)), "")</f>
        <v/>
      </c>
      <c r="J286" s="35" t="str">
        <f>IF(OR($A$5=J$7,$B$5=J$7,$C$5=J$7, $D$5=J$7),IF(VLOOKUP($P286, 'Requirements Updated'!$A$4:$P$621,L$1,FALSE)=0, "",VLOOKUP($P286, 'Requirements Updated'!$A$4:$P$621,L$1,FALSE)), "")</f>
        <v/>
      </c>
      <c r="K286" s="35" t="str">
        <f>IF(OR($A$5=K$7,$B$5=K$7,$C$5=K$7, $D$5=K$7),IF(VLOOKUP($P286, 'Requirements Updated'!$A$4:$P$621,M$1,FALSE)=0, "",VLOOKUP($P286, 'Requirements Updated'!$A$4:$P$621,M$1,FALSE)), "")</f>
        <v/>
      </c>
      <c r="L286" s="17"/>
      <c r="M286" s="16" t="s">
        <v>28</v>
      </c>
      <c r="N286" s="17"/>
      <c r="O286" s="16" t="s">
        <v>654</v>
      </c>
      <c r="P286" s="16" t="str">
        <f t="shared" si="12"/>
        <v>Heat pumpThird party certificationEnumerationProposedBuilding/BuildingDetails/Systems/HVAC/HVACPlant/HeatPump/ThirdPartyCertification</v>
      </c>
      <c r="Q286" s="94" t="s">
        <v>1207</v>
      </c>
      <c r="R286" s="18"/>
    </row>
    <row r="287" spans="1:18" ht="26.25" customHeight="1" x14ac:dyDescent="0.2">
      <c r="A287" s="56" t="s">
        <v>142</v>
      </c>
      <c r="B287" s="56" t="s">
        <v>143</v>
      </c>
      <c r="C287" s="56" t="s">
        <v>504</v>
      </c>
      <c r="D287" s="17" t="str">
        <f>IFERROR(VLOOKUP($M287, Tables!$F$3:$G$9, 2, FALSE), "NEEDS QUALIFIER")</f>
        <v>Post</v>
      </c>
      <c r="E287" s="56" t="s">
        <v>766</v>
      </c>
      <c r="F287" s="16" t="str">
        <f t="shared" si="11"/>
        <v>Optional</v>
      </c>
      <c r="G287" s="16" t="str">
        <f t="shared" si="13"/>
        <v>Optional</v>
      </c>
      <c r="H287" s="35" t="str">
        <f>IF(OR($A$5=H$7,$B$5=H$7,$C$5=H$7, $D$5=H$7),IF(VLOOKUP($P287, 'Requirements Updated'!$A$4:$P$621,J$1,FALSE)=0, "",VLOOKUP($P287, 'Requirements Updated'!$A$4:$P$621,J$1,FALSE)), "")</f>
        <v/>
      </c>
      <c r="I287" s="35" t="str">
        <f>IF(OR($A$5=I$7,$B$5=I$7,$C$5=I$7, $D$5=I$7),IF(VLOOKUP($P287, 'Requirements Updated'!$A$4:$P$621,K$1,FALSE)=0, "",VLOOKUP($P287, 'Requirements Updated'!$A$4:$P$621,K$1,FALSE)), "")</f>
        <v/>
      </c>
      <c r="J287" s="35" t="str">
        <f>IF(OR($A$5=J$7,$B$5=J$7,$C$5=J$7, $D$5=J$7),IF(VLOOKUP($P287, 'Requirements Updated'!$A$4:$P$621,L$1,FALSE)=0, "",VLOOKUP($P287, 'Requirements Updated'!$A$4:$P$621,L$1,FALSE)), "")</f>
        <v/>
      </c>
      <c r="K287" s="35" t="str">
        <f>IF(OR($A$5=K$7,$B$5=K$7,$C$5=K$7, $D$5=K$7),IF(VLOOKUP($P287, 'Requirements Updated'!$A$4:$P$621,M$1,FALSE)=0, "",VLOOKUP($P287, 'Requirements Updated'!$A$4:$P$621,M$1,FALSE)), "")</f>
        <v/>
      </c>
      <c r="L287" s="17"/>
      <c r="M287" s="16" t="s">
        <v>296</v>
      </c>
      <c r="N287" s="17"/>
      <c r="O287" s="16" t="s">
        <v>144</v>
      </c>
      <c r="P287" s="16" t="str">
        <f t="shared" si="12"/>
        <v>Heat pumpAnnual cooling efficiency unitsEnumerationPostBuilding/BuildingDetails/Systems/HVAC/HVACPlant/HeatPump/AnnualCoolEfficiency/Unit</v>
      </c>
      <c r="Q287" s="94"/>
      <c r="R287" s="18"/>
    </row>
    <row r="288" spans="1:18" ht="26.25" customHeight="1" x14ac:dyDescent="0.2">
      <c r="A288" s="56" t="s">
        <v>142</v>
      </c>
      <c r="B288" s="56" t="s">
        <v>40</v>
      </c>
      <c r="C288" s="56" t="s">
        <v>503</v>
      </c>
      <c r="D288" s="17" t="str">
        <f>IFERROR(VLOOKUP($M288, Tables!$F$3:$G$9, 2, FALSE), "NEEDS QUALIFIER")</f>
        <v>Post</v>
      </c>
      <c r="E288" s="56" t="s">
        <v>1128</v>
      </c>
      <c r="F288" s="16" t="str">
        <f t="shared" si="11"/>
        <v>Optional</v>
      </c>
      <c r="G288" s="16" t="str">
        <f t="shared" si="13"/>
        <v>Optional</v>
      </c>
      <c r="H288" s="35" t="str">
        <f>IF(OR($A$5=H$7,$B$5=H$7,$C$5=H$7, $D$5=H$7),IF(VLOOKUP($P288, 'Requirements Updated'!$A$4:$P$621,J$1,FALSE)=0, "",VLOOKUP($P288, 'Requirements Updated'!$A$4:$P$621,J$1,FALSE)), "")</f>
        <v/>
      </c>
      <c r="I288" s="35" t="str">
        <f>IF(OR($A$5=I$7,$B$5=I$7,$C$5=I$7, $D$5=I$7),IF(VLOOKUP($P288, 'Requirements Updated'!$A$4:$P$621,K$1,FALSE)=0, "",VLOOKUP($P288, 'Requirements Updated'!$A$4:$P$621,K$1,FALSE)), "")</f>
        <v/>
      </c>
      <c r="J288" s="35" t="str">
        <f>IF(OR($A$5=J$7,$B$5=J$7,$C$5=J$7, $D$5=J$7),IF(VLOOKUP($P288, 'Requirements Updated'!$A$4:$P$621,L$1,FALSE)=0, "",VLOOKUP($P288, 'Requirements Updated'!$A$4:$P$621,L$1,FALSE)), "")</f>
        <v/>
      </c>
      <c r="K288" s="35" t="str">
        <f>IF(OR($A$5=K$7,$B$5=K$7,$C$5=K$7, $D$5=K$7),IF(VLOOKUP($P288, 'Requirements Updated'!$A$4:$P$621,M$1,FALSE)=0, "",VLOOKUP($P288, 'Requirements Updated'!$A$4:$P$621,M$1,FALSE)), "")</f>
        <v/>
      </c>
      <c r="L288" s="17"/>
      <c r="M288" s="16" t="s">
        <v>296</v>
      </c>
      <c r="N288" s="17"/>
      <c r="O288" s="16" t="s">
        <v>145</v>
      </c>
      <c r="P288" s="16" t="str">
        <f t="shared" si="12"/>
        <v>Heat pumpAnnual cooling efficiency valueNumberPostBuilding/BuildingDetails/Systems/HVAC/HVACPlant/HeatPump/AnnualCoolEfficiency/Value</v>
      </c>
      <c r="Q288" s="94"/>
      <c r="R288" s="18"/>
    </row>
    <row r="289" spans="1:18" ht="26.25" customHeight="1" x14ac:dyDescent="0.2">
      <c r="A289" s="56" t="s">
        <v>142</v>
      </c>
      <c r="B289" s="56" t="s">
        <v>146</v>
      </c>
      <c r="C289" s="56" t="s">
        <v>505</v>
      </c>
      <c r="D289" s="17" t="str">
        <f>IFERROR(VLOOKUP($M289, Tables!$F$3:$G$9, 2, FALSE), "NEEDS QUALIFIER")</f>
        <v>Post</v>
      </c>
      <c r="E289" s="56" t="s">
        <v>1129</v>
      </c>
      <c r="F289" s="16" t="str">
        <f t="shared" si="11"/>
        <v>Optional</v>
      </c>
      <c r="G289" s="16" t="str">
        <f t="shared" si="13"/>
        <v>Optional</v>
      </c>
      <c r="H289" s="35" t="str">
        <f>IF(OR($A$5=H$7,$B$5=H$7,$C$5=H$7, $D$5=H$7),IF(VLOOKUP($P289, 'Requirements Updated'!$A$4:$P$621,J$1,FALSE)=0, "",VLOOKUP($P289, 'Requirements Updated'!$A$4:$P$621,J$1,FALSE)), "")</f>
        <v/>
      </c>
      <c r="I289" s="35" t="str">
        <f>IF(OR($A$5=I$7,$B$5=I$7,$C$5=I$7, $D$5=I$7),IF(VLOOKUP($P289, 'Requirements Updated'!$A$4:$P$621,K$1,FALSE)=0, "",VLOOKUP($P289, 'Requirements Updated'!$A$4:$P$621,K$1,FALSE)), "")</f>
        <v/>
      </c>
      <c r="J289" s="35" t="str">
        <f>IF(OR($A$5=J$7,$B$5=J$7,$C$5=J$7, $D$5=J$7),IF(VLOOKUP($P289, 'Requirements Updated'!$A$4:$P$621,L$1,FALSE)=0, "",VLOOKUP($P289, 'Requirements Updated'!$A$4:$P$621,L$1,FALSE)), "")</f>
        <v/>
      </c>
      <c r="K289" s="35" t="str">
        <f>IF(OR($A$5=K$7,$B$5=K$7,$C$5=K$7, $D$5=K$7),IF(VLOOKUP($P289, 'Requirements Updated'!$A$4:$P$621,M$1,FALSE)=0, "",VLOOKUP($P289, 'Requirements Updated'!$A$4:$P$621,M$1,FALSE)), "")</f>
        <v/>
      </c>
      <c r="L289" s="17"/>
      <c r="M289" s="16" t="s">
        <v>296</v>
      </c>
      <c r="N289" s="17"/>
      <c r="O289" s="16" t="s">
        <v>147</v>
      </c>
      <c r="P289" s="16" t="str">
        <f t="shared" si="12"/>
        <v>Heat pumpFraction cool load servedFractionPostBuilding/BuildingDetails/Systems/HVAC/HVACPlant/HeatPump/FractionCoolLoadServed</v>
      </c>
      <c r="Q289" s="94"/>
      <c r="R289" s="18"/>
    </row>
    <row r="290" spans="1:18" ht="26.25" customHeight="1" x14ac:dyDescent="0.2">
      <c r="A290" s="56" t="s">
        <v>142</v>
      </c>
      <c r="B290" s="56" t="s">
        <v>148</v>
      </c>
      <c r="C290" s="56" t="s">
        <v>505</v>
      </c>
      <c r="D290" s="17" t="str">
        <f>IFERROR(VLOOKUP($M290, Tables!$F$3:$G$9, 2, FALSE), "NEEDS QUALIFIER")</f>
        <v>Post</v>
      </c>
      <c r="E290" s="56" t="s">
        <v>1147</v>
      </c>
      <c r="F290" s="16" t="str">
        <f t="shared" si="11"/>
        <v>Optional</v>
      </c>
      <c r="G290" s="16" t="str">
        <f t="shared" si="13"/>
        <v>Optional</v>
      </c>
      <c r="H290" s="35" t="str">
        <f>IF(OR($A$5=H$7,$B$5=H$7,$C$5=H$7, $D$5=H$7),IF(VLOOKUP($P290, 'Requirements Updated'!$A$4:$P$621,J$1,FALSE)=0, "",VLOOKUP($P290, 'Requirements Updated'!$A$4:$P$621,J$1,FALSE)), "")</f>
        <v/>
      </c>
      <c r="I290" s="35" t="str">
        <f>IF(OR($A$5=I$7,$B$5=I$7,$C$5=I$7, $D$5=I$7),IF(VLOOKUP($P290, 'Requirements Updated'!$A$4:$P$621,K$1,FALSE)=0, "",VLOOKUP($P290, 'Requirements Updated'!$A$4:$P$621,K$1,FALSE)), "")</f>
        <v/>
      </c>
      <c r="J290" s="35" t="str">
        <f>IF(OR($A$5=J$7,$B$5=J$7,$C$5=J$7, $D$5=J$7),IF(VLOOKUP($P290, 'Requirements Updated'!$A$4:$P$621,L$1,FALSE)=0, "",VLOOKUP($P290, 'Requirements Updated'!$A$4:$P$621,L$1,FALSE)), "")</f>
        <v/>
      </c>
      <c r="K290" s="35" t="str">
        <f>IF(OR($A$5=K$7,$B$5=K$7,$C$5=K$7, $D$5=K$7),IF(VLOOKUP($P290, 'Requirements Updated'!$A$4:$P$621,M$1,FALSE)=0, "",VLOOKUP($P290, 'Requirements Updated'!$A$4:$P$621,M$1,FALSE)), "")</f>
        <v/>
      </c>
      <c r="L290" s="17"/>
      <c r="M290" s="16" t="s">
        <v>296</v>
      </c>
      <c r="N290" s="17"/>
      <c r="O290" s="16" t="s">
        <v>149</v>
      </c>
      <c r="P290" s="16" t="str">
        <f t="shared" si="12"/>
        <v>Heat pumpFraction heat load servedFractionPostBuilding/BuildingDetails/Systems/HVAC/HVACPlant/HeatPump/FractionHeatLoadServed</v>
      </c>
      <c r="Q290" s="94"/>
      <c r="R290" s="18"/>
    </row>
    <row r="291" spans="1:18" ht="26.25" customHeight="1" x14ac:dyDescent="0.2">
      <c r="A291" s="56" t="s">
        <v>142</v>
      </c>
      <c r="B291" s="56" t="s">
        <v>150</v>
      </c>
      <c r="C291" s="56" t="s">
        <v>504</v>
      </c>
      <c r="D291" s="17" t="str">
        <f>IFERROR(VLOOKUP($M291, Tables!$F$3:$G$9, 2, FALSE), "NEEDS QUALIFIER")</f>
        <v>Post</v>
      </c>
      <c r="E291" s="56" t="s">
        <v>774</v>
      </c>
      <c r="F291" s="16" t="str">
        <f t="shared" si="11"/>
        <v>Optional</v>
      </c>
      <c r="G291" s="16" t="str">
        <f t="shared" si="13"/>
        <v>Optional</v>
      </c>
      <c r="H291" s="35" t="str">
        <f>IF(OR($A$5=H$7,$B$5=H$7,$C$5=H$7, $D$5=H$7),IF(VLOOKUP($P291, 'Requirements Updated'!$A$4:$P$621,J$1,FALSE)=0, "",VLOOKUP($P291, 'Requirements Updated'!$A$4:$P$621,J$1,FALSE)), "")</f>
        <v/>
      </c>
      <c r="I291" s="35" t="str">
        <f>IF(OR($A$5=I$7,$B$5=I$7,$C$5=I$7, $D$5=I$7),IF(VLOOKUP($P291, 'Requirements Updated'!$A$4:$P$621,K$1,FALSE)=0, "",VLOOKUP($P291, 'Requirements Updated'!$A$4:$P$621,K$1,FALSE)), "")</f>
        <v/>
      </c>
      <c r="J291" s="35" t="str">
        <f>IF(OR($A$5=J$7,$B$5=J$7,$C$5=J$7, $D$5=J$7),IF(VLOOKUP($P291, 'Requirements Updated'!$A$4:$P$621,L$1,FALSE)=0, "",VLOOKUP($P291, 'Requirements Updated'!$A$4:$P$621,L$1,FALSE)), "")</f>
        <v/>
      </c>
      <c r="K291" s="35" t="str">
        <f>IF(OR($A$5=K$7,$B$5=K$7,$C$5=K$7, $D$5=K$7),IF(VLOOKUP($P291, 'Requirements Updated'!$A$4:$P$621,M$1,FALSE)=0, "",VLOOKUP($P291, 'Requirements Updated'!$A$4:$P$621,M$1,FALSE)), "")</f>
        <v/>
      </c>
      <c r="L291" s="17"/>
      <c r="M291" s="16" t="s">
        <v>296</v>
      </c>
      <c r="N291" s="17"/>
      <c r="O291" s="16" t="s">
        <v>151</v>
      </c>
      <c r="P291" s="16" t="str">
        <f t="shared" si="12"/>
        <v>Heat pumpHeat pump typeEnumerationPostBuilding/BuildingDetails/Systems/HVAC/HVACPlant/HeatPump/HeatPumpType</v>
      </c>
      <c r="Q291" s="94"/>
      <c r="R291" s="18"/>
    </row>
    <row r="292" spans="1:18" ht="26.25" customHeight="1" x14ac:dyDescent="0.2">
      <c r="A292" s="56" t="s">
        <v>142</v>
      </c>
      <c r="B292" s="56" t="s">
        <v>152</v>
      </c>
      <c r="C292" s="56" t="s">
        <v>504</v>
      </c>
      <c r="D292" s="17" t="str">
        <f>IFERROR(VLOOKUP($M292, Tables!$F$3:$G$9, 2, FALSE), "NEEDS QUALIFIER")</f>
        <v>Post</v>
      </c>
      <c r="E292" s="56" t="s">
        <v>771</v>
      </c>
      <c r="F292" s="16" t="str">
        <f t="shared" si="11"/>
        <v>Optional</v>
      </c>
      <c r="G292" s="16" t="str">
        <f t="shared" si="13"/>
        <v>Optional</v>
      </c>
      <c r="H292" s="35" t="str">
        <f>IF(OR($A$5=H$7,$B$5=H$7,$C$5=H$7, $D$5=H$7),IF(VLOOKUP($P292, 'Requirements Updated'!$A$4:$P$621,J$1,FALSE)=0, "",VLOOKUP($P292, 'Requirements Updated'!$A$4:$P$621,J$1,FALSE)), "")</f>
        <v/>
      </c>
      <c r="I292" s="35" t="str">
        <f>IF(OR($A$5=I$7,$B$5=I$7,$C$5=I$7, $D$5=I$7),IF(VLOOKUP($P292, 'Requirements Updated'!$A$4:$P$621,K$1,FALSE)=0, "",VLOOKUP($P292, 'Requirements Updated'!$A$4:$P$621,K$1,FALSE)), "")</f>
        <v/>
      </c>
      <c r="J292" s="35" t="str">
        <f>IF(OR($A$5=J$7,$B$5=J$7,$C$5=J$7, $D$5=J$7),IF(VLOOKUP($P292, 'Requirements Updated'!$A$4:$P$621,L$1,FALSE)=0, "",VLOOKUP($P292, 'Requirements Updated'!$A$4:$P$621,L$1,FALSE)), "")</f>
        <v/>
      </c>
      <c r="K292" s="35" t="str">
        <f>IF(OR($A$5=K$7,$B$5=K$7,$C$5=K$7, $D$5=K$7),IF(VLOOKUP($P292, 'Requirements Updated'!$A$4:$P$621,M$1,FALSE)=0, "",VLOOKUP($P292, 'Requirements Updated'!$A$4:$P$621,M$1,FALSE)), "")</f>
        <v/>
      </c>
      <c r="L292" s="17"/>
      <c r="M292" s="16" t="s">
        <v>296</v>
      </c>
      <c r="N292" s="17"/>
      <c r="O292" s="16" t="s">
        <v>153</v>
      </c>
      <c r="P292" s="16" t="str">
        <f t="shared" si="12"/>
        <v>Heat pumpAnnual heating efficiency unitsEnumerationPostBuilding/BuildingDetails/Systems/HVAC/HVACPlant/HeatPump/AnnualHeatEfficiency/Unit</v>
      </c>
      <c r="Q292" s="94"/>
      <c r="R292" s="18"/>
    </row>
    <row r="293" spans="1:18" ht="26.25" customHeight="1" x14ac:dyDescent="0.2">
      <c r="A293" s="56" t="s">
        <v>142</v>
      </c>
      <c r="B293" s="56" t="s">
        <v>154</v>
      </c>
      <c r="C293" s="56" t="s">
        <v>503</v>
      </c>
      <c r="D293" s="17" t="str">
        <f>IFERROR(VLOOKUP($M293, Tables!$F$3:$G$9, 2, FALSE), "NEEDS QUALIFIER")</f>
        <v>Post</v>
      </c>
      <c r="E293" s="56" t="s">
        <v>1128</v>
      </c>
      <c r="F293" s="16" t="str">
        <f t="shared" si="11"/>
        <v>Optional</v>
      </c>
      <c r="G293" s="16" t="str">
        <f t="shared" si="13"/>
        <v>Optional</v>
      </c>
      <c r="H293" s="35" t="str">
        <f>IF(OR($A$5=H$7,$B$5=H$7,$C$5=H$7, $D$5=H$7),IF(VLOOKUP($P293, 'Requirements Updated'!$A$4:$P$621,J$1,FALSE)=0, "",VLOOKUP($P293, 'Requirements Updated'!$A$4:$P$621,J$1,FALSE)), "")</f>
        <v/>
      </c>
      <c r="I293" s="35" t="str">
        <f>IF(OR($A$5=I$7,$B$5=I$7,$C$5=I$7, $D$5=I$7),IF(VLOOKUP($P293, 'Requirements Updated'!$A$4:$P$621,K$1,FALSE)=0, "",VLOOKUP($P293, 'Requirements Updated'!$A$4:$P$621,K$1,FALSE)), "")</f>
        <v/>
      </c>
      <c r="J293" s="35" t="str">
        <f>IF(OR($A$5=J$7,$B$5=J$7,$C$5=J$7, $D$5=J$7),IF(VLOOKUP($P293, 'Requirements Updated'!$A$4:$P$621,L$1,FALSE)=0, "",VLOOKUP($P293, 'Requirements Updated'!$A$4:$P$621,L$1,FALSE)), "")</f>
        <v/>
      </c>
      <c r="K293" s="35" t="str">
        <f>IF(OR($A$5=K$7,$B$5=K$7,$C$5=K$7, $D$5=K$7),IF(VLOOKUP($P293, 'Requirements Updated'!$A$4:$P$621,M$1,FALSE)=0, "",VLOOKUP($P293, 'Requirements Updated'!$A$4:$P$621,M$1,FALSE)), "")</f>
        <v/>
      </c>
      <c r="L293" s="17"/>
      <c r="M293" s="16" t="s">
        <v>296</v>
      </c>
      <c r="N293" s="17"/>
      <c r="O293" s="16" t="s">
        <v>155</v>
      </c>
      <c r="P293" s="16" t="str">
        <f t="shared" si="12"/>
        <v>Heat pumpAnnual heating efficiency valueNumberPostBuilding/BuildingDetails/Systems/HVAC/HVACPlant/HeatPump/AnnualHeatEfficiency/Value</v>
      </c>
      <c r="Q293" s="94"/>
      <c r="R293" s="18"/>
    </row>
    <row r="294" spans="1:18" ht="26.25" customHeight="1" x14ac:dyDescent="0.2">
      <c r="A294" s="56" t="s">
        <v>142</v>
      </c>
      <c r="B294" s="56" t="s">
        <v>45</v>
      </c>
      <c r="C294" s="56" t="s">
        <v>516</v>
      </c>
      <c r="D294" s="17" t="str">
        <f>IFERROR(VLOOKUP($M294, Tables!$F$3:$G$9, 2, FALSE), "NEEDS QUALIFIER")</f>
        <v>Post</v>
      </c>
      <c r="E294" s="56" t="str">
        <f>A294&amp;" Manufacturer Name"</f>
        <v>Heat pump Manufacturer Name</v>
      </c>
      <c r="F294" s="16" t="str">
        <f t="shared" si="11"/>
        <v>Optional</v>
      </c>
      <c r="G294" s="16" t="str">
        <f t="shared" si="13"/>
        <v>Optional</v>
      </c>
      <c r="H294" s="35" t="str">
        <f>IF(OR($A$5=H$7,$B$5=H$7,$C$5=H$7, $D$5=H$7),IF(VLOOKUP($P294, 'Requirements Updated'!$A$4:$P$621,J$1,FALSE)=0, "",VLOOKUP($P294, 'Requirements Updated'!$A$4:$P$621,J$1,FALSE)), "")</f>
        <v/>
      </c>
      <c r="I294" s="35" t="str">
        <f>IF(OR($A$5=I$7,$B$5=I$7,$C$5=I$7, $D$5=I$7),IF(VLOOKUP($P294, 'Requirements Updated'!$A$4:$P$621,K$1,FALSE)=0, "",VLOOKUP($P294, 'Requirements Updated'!$A$4:$P$621,K$1,FALSE)), "")</f>
        <v/>
      </c>
      <c r="J294" s="35" t="str">
        <f>IF(OR($A$5=J$7,$B$5=J$7,$C$5=J$7, $D$5=J$7),IF(VLOOKUP($P294, 'Requirements Updated'!$A$4:$P$621,L$1,FALSE)=0, "",VLOOKUP($P294, 'Requirements Updated'!$A$4:$P$621,L$1,FALSE)), "")</f>
        <v/>
      </c>
      <c r="K294" s="35" t="str">
        <f>IF(OR($A$5=K$7,$B$5=K$7,$C$5=K$7, $D$5=K$7),IF(VLOOKUP($P294, 'Requirements Updated'!$A$4:$P$621,M$1,FALSE)=0, "",VLOOKUP($P294, 'Requirements Updated'!$A$4:$P$621,M$1,FALSE)), "")</f>
        <v/>
      </c>
      <c r="L294" s="17"/>
      <c r="M294" s="16" t="s">
        <v>296</v>
      </c>
      <c r="N294" s="17"/>
      <c r="O294" s="16" t="s">
        <v>156</v>
      </c>
      <c r="P294" s="16" t="str">
        <f t="shared" si="12"/>
        <v>Heat pumpManufacturerTextPostBuilding/BuildingDetails/Systems/HVAC/HVACPlant/HeatPump/Manufacturer</v>
      </c>
      <c r="Q294" s="94"/>
      <c r="R294" s="18"/>
    </row>
    <row r="295" spans="1:18" ht="26.25" customHeight="1" x14ac:dyDescent="0.2">
      <c r="A295" s="56" t="s">
        <v>142</v>
      </c>
      <c r="B295" s="56" t="s">
        <v>47</v>
      </c>
      <c r="C295" s="56" t="s">
        <v>516</v>
      </c>
      <c r="D295" s="17" t="str">
        <f>IFERROR(VLOOKUP($M295, Tables!$F$3:$G$9, 2, FALSE), "NEEDS QUALIFIER")</f>
        <v>Post</v>
      </c>
      <c r="E295" s="56" t="str">
        <f>A295&amp;" Manufacturer Model Number"</f>
        <v>Heat pump Manufacturer Model Number</v>
      </c>
      <c r="F295" s="16" t="str">
        <f t="shared" si="11"/>
        <v>Optional</v>
      </c>
      <c r="G295" s="16" t="str">
        <f t="shared" si="13"/>
        <v>Optional</v>
      </c>
      <c r="H295" s="35" t="str">
        <f>IF(OR($A$5=H$7,$B$5=H$7,$C$5=H$7, $D$5=H$7),IF(VLOOKUP($P295, 'Requirements Updated'!$A$4:$P$621,J$1,FALSE)=0, "",VLOOKUP($P295, 'Requirements Updated'!$A$4:$P$621,J$1,FALSE)), "")</f>
        <v/>
      </c>
      <c r="I295" s="35" t="str">
        <f>IF(OR($A$5=I$7,$B$5=I$7,$C$5=I$7, $D$5=I$7),IF(VLOOKUP($P295, 'Requirements Updated'!$A$4:$P$621,K$1,FALSE)=0, "",VLOOKUP($P295, 'Requirements Updated'!$A$4:$P$621,K$1,FALSE)), "")</f>
        <v/>
      </c>
      <c r="J295" s="35" t="str">
        <f>IF(OR($A$5=J$7,$B$5=J$7,$C$5=J$7, $D$5=J$7),IF(VLOOKUP($P295, 'Requirements Updated'!$A$4:$P$621,L$1,FALSE)=0, "",VLOOKUP($P295, 'Requirements Updated'!$A$4:$P$621,L$1,FALSE)), "")</f>
        <v/>
      </c>
      <c r="K295" s="35" t="str">
        <f>IF(OR($A$5=K$7,$B$5=K$7,$C$5=K$7, $D$5=K$7),IF(VLOOKUP($P295, 'Requirements Updated'!$A$4:$P$621,M$1,FALSE)=0, "",VLOOKUP($P295, 'Requirements Updated'!$A$4:$P$621,M$1,FALSE)), "")</f>
        <v/>
      </c>
      <c r="L295" s="17"/>
      <c r="M295" s="16" t="s">
        <v>296</v>
      </c>
      <c r="N295" s="17"/>
      <c r="O295" s="16" t="s">
        <v>157</v>
      </c>
      <c r="P295" s="16" t="str">
        <f t="shared" si="12"/>
        <v>Heat pumpModel numberTextPostBuilding/BuildingDetails/Systems/HVAC/HVACPlant/HeatPump/ModelNumber</v>
      </c>
      <c r="Q295" s="94"/>
      <c r="R295" s="18"/>
    </row>
    <row r="296" spans="1:18" ht="26.25" customHeight="1" x14ac:dyDescent="0.2">
      <c r="A296" s="56" t="s">
        <v>142</v>
      </c>
      <c r="B296" s="56" t="s">
        <v>51</v>
      </c>
      <c r="C296" s="56" t="s">
        <v>503</v>
      </c>
      <c r="D296" s="17" t="str">
        <f>IFERROR(VLOOKUP($M296, Tables!$F$3:$G$9, 2, FALSE), "NEEDS QUALIFIER")</f>
        <v>Post</v>
      </c>
      <c r="E296" s="56" t="str">
        <f>A296&amp;" Manufactured Year"</f>
        <v>Heat pump Manufactured Year</v>
      </c>
      <c r="F296" s="16" t="str">
        <f t="shared" si="11"/>
        <v>Optional</v>
      </c>
      <c r="G296" s="16" t="str">
        <f t="shared" si="13"/>
        <v>Optional</v>
      </c>
      <c r="H296" s="35" t="str">
        <f>IF(OR($A$5=H$7,$B$5=H$7,$C$5=H$7, $D$5=H$7),IF(VLOOKUP($P296, 'Requirements Updated'!$A$4:$P$621,J$1,FALSE)=0, "",VLOOKUP($P296, 'Requirements Updated'!$A$4:$P$621,J$1,FALSE)), "")</f>
        <v/>
      </c>
      <c r="I296" s="35" t="str">
        <f>IF(OR($A$5=I$7,$B$5=I$7,$C$5=I$7, $D$5=I$7),IF(VLOOKUP($P296, 'Requirements Updated'!$A$4:$P$621,K$1,FALSE)=0, "",VLOOKUP($P296, 'Requirements Updated'!$A$4:$P$621,K$1,FALSE)), "")</f>
        <v/>
      </c>
      <c r="J296" s="35" t="str">
        <f>IF(OR($A$5=J$7,$B$5=J$7,$C$5=J$7, $D$5=J$7),IF(VLOOKUP($P296, 'Requirements Updated'!$A$4:$P$621,L$1,FALSE)=0, "",VLOOKUP($P296, 'Requirements Updated'!$A$4:$P$621,L$1,FALSE)), "")</f>
        <v/>
      </c>
      <c r="K296" s="35" t="str">
        <f>IF(OR($A$5=K$7,$B$5=K$7,$C$5=K$7, $D$5=K$7),IF(VLOOKUP($P296, 'Requirements Updated'!$A$4:$P$621,M$1,FALSE)=0, "",VLOOKUP($P296, 'Requirements Updated'!$A$4:$P$621,M$1,FALSE)), "")</f>
        <v/>
      </c>
      <c r="L296" s="17"/>
      <c r="M296" s="16" t="s">
        <v>296</v>
      </c>
      <c r="N296" s="17"/>
      <c r="O296" s="16" t="s">
        <v>158</v>
      </c>
      <c r="P296" s="16" t="str">
        <f t="shared" si="12"/>
        <v>Heat pumpModel yearNumberPostBuilding/BuildingDetails/Systems/HVAC/HVACPlant/HeatPump/ModelYear</v>
      </c>
      <c r="Q296" s="94"/>
      <c r="R296" s="18"/>
    </row>
    <row r="297" spans="1:18" ht="26.25" customHeight="1" x14ac:dyDescent="0.2">
      <c r="A297" s="56" t="s">
        <v>142</v>
      </c>
      <c r="B297" s="56" t="s">
        <v>58</v>
      </c>
      <c r="C297" s="56" t="s">
        <v>504</v>
      </c>
      <c r="D297" s="17" t="str">
        <f>IFERROR(VLOOKUP($M297, Tables!$F$3:$G$9, 2, FALSE), "NEEDS QUALIFIER")</f>
        <v>Post</v>
      </c>
      <c r="E297" s="56" t="s">
        <v>596</v>
      </c>
      <c r="F297" s="16" t="str">
        <f t="shared" si="11"/>
        <v>Optional</v>
      </c>
      <c r="G297" s="16" t="str">
        <f t="shared" si="13"/>
        <v>Optional</v>
      </c>
      <c r="H297" s="35" t="str">
        <f>IF(OR($A$5=H$7,$B$5=H$7,$C$5=H$7, $D$5=H$7),IF(VLOOKUP($P297, 'Requirements Updated'!$A$4:$P$621,J$1,FALSE)=0, "",VLOOKUP($P297, 'Requirements Updated'!$A$4:$P$621,J$1,FALSE)), "")</f>
        <v/>
      </c>
      <c r="I297" s="35" t="str">
        <f>IF(OR($A$5=I$7,$B$5=I$7,$C$5=I$7, $D$5=I$7),IF(VLOOKUP($P297, 'Requirements Updated'!$A$4:$P$621,K$1,FALSE)=0, "",VLOOKUP($P297, 'Requirements Updated'!$A$4:$P$621,K$1,FALSE)), "")</f>
        <v/>
      </c>
      <c r="J297" s="35" t="str">
        <f>IF(OR($A$5=J$7,$B$5=J$7,$C$5=J$7, $D$5=J$7),IF(VLOOKUP($P297, 'Requirements Updated'!$A$4:$P$621,L$1,FALSE)=0, "",VLOOKUP($P297, 'Requirements Updated'!$A$4:$P$621,L$1,FALSE)), "")</f>
        <v/>
      </c>
      <c r="K297" s="35" t="str">
        <f>IF(OR($A$5=K$7,$B$5=K$7,$C$5=K$7, $D$5=K$7),IF(VLOOKUP($P297, 'Requirements Updated'!$A$4:$P$621,M$1,FALSE)=0, "",VLOOKUP($P297, 'Requirements Updated'!$A$4:$P$621,M$1,FALSE)), "")</f>
        <v/>
      </c>
      <c r="L297" s="17"/>
      <c r="M297" s="16" t="s">
        <v>296</v>
      </c>
      <c r="N297" s="17"/>
      <c r="O297" s="16" t="s">
        <v>654</v>
      </c>
      <c r="P297" s="16" t="str">
        <f t="shared" si="12"/>
        <v>Heat pumpThird party certificationEnumerationPostBuilding/BuildingDetails/Systems/HVAC/HVACPlant/HeatPump/ThirdPartyCertification</v>
      </c>
      <c r="Q297" s="94"/>
      <c r="R297" s="18"/>
    </row>
    <row r="298" spans="1:18" ht="26.25" customHeight="1" x14ac:dyDescent="0.2">
      <c r="A298" s="56" t="s">
        <v>333</v>
      </c>
      <c r="B298" s="56" t="s">
        <v>159</v>
      </c>
      <c r="C298" s="56" t="s">
        <v>505</v>
      </c>
      <c r="D298" s="17" t="str">
        <f>IFERROR(VLOOKUP($M298, Tables!$F$3:$G$9, 2, FALSE), "NEEDS QUALIFIER")</f>
        <v>Pre</v>
      </c>
      <c r="E298" s="56" t="s">
        <v>1147</v>
      </c>
      <c r="F298" s="16" t="str">
        <f t="shared" si="11"/>
        <v>Optional</v>
      </c>
      <c r="G298" s="16" t="str">
        <f t="shared" si="13"/>
        <v>Optional</v>
      </c>
      <c r="H298" s="35" t="str">
        <f>IF(OR($A$5=H$7,$B$5=H$7,$C$5=H$7, $D$5=H$7),IF(VLOOKUP($P298, 'Requirements Updated'!$A$4:$P$621,J$1,FALSE)=0, "",VLOOKUP($P298, 'Requirements Updated'!$A$4:$P$621,J$1,FALSE)), "")</f>
        <v/>
      </c>
      <c r="I298" s="35" t="str">
        <f>IF(OR($A$5=I$7,$B$5=I$7,$C$5=I$7, $D$5=I$7),IF(VLOOKUP($P298, 'Requirements Updated'!$A$4:$P$621,K$1,FALSE)=0, "",VLOOKUP($P298, 'Requirements Updated'!$A$4:$P$621,K$1,FALSE)), "")</f>
        <v/>
      </c>
      <c r="J298" s="35" t="str">
        <f>IF(OR($A$5=J$7,$B$5=J$7,$C$5=J$7, $D$5=J$7),IF(VLOOKUP($P298, 'Requirements Updated'!$A$4:$P$621,L$1,FALSE)=0, "",VLOOKUP($P298, 'Requirements Updated'!$A$4:$P$621,L$1,FALSE)), "")</f>
        <v/>
      </c>
      <c r="K298" s="35" t="str">
        <f>IF(OR($A$5=K$7,$B$5=K$7,$C$5=K$7, $D$5=K$7),IF(VLOOKUP($P298, 'Requirements Updated'!$A$4:$P$621,M$1,FALSE)=0, "",VLOOKUP($P298, 'Requirements Updated'!$A$4:$P$621,M$1,FALSE)), "")</f>
        <v/>
      </c>
      <c r="L298" s="17"/>
      <c r="M298" s="16" t="s">
        <v>21</v>
      </c>
      <c r="N298" s="17"/>
      <c r="O298" s="16" t="s">
        <v>160</v>
      </c>
      <c r="P298" s="16" t="str">
        <f t="shared" si="12"/>
        <v>HeatingFraction of heating load servedFractionPreBuilding/BuildingDetails/Systems/HVAC/HVACPlant/HeatingSystem/FractionHeatLoadServed</v>
      </c>
      <c r="Q298" s="94"/>
      <c r="R298" s="18"/>
    </row>
    <row r="299" spans="1:18" ht="26.25" customHeight="1" x14ac:dyDescent="0.2">
      <c r="A299" s="56" t="s">
        <v>333</v>
      </c>
      <c r="B299" s="56" t="s">
        <v>74</v>
      </c>
      <c r="C299" s="56" t="s">
        <v>504</v>
      </c>
      <c r="D299" s="17" t="str">
        <f>IFERROR(VLOOKUP($M299, Tables!$F$3:$G$9, 2, FALSE), "NEEDS QUALIFIER")</f>
        <v>Pre</v>
      </c>
      <c r="E299" s="56" t="s">
        <v>738</v>
      </c>
      <c r="F299" s="16" t="str">
        <f t="shared" si="11"/>
        <v>Optional</v>
      </c>
      <c r="G299" s="16" t="str">
        <f t="shared" si="13"/>
        <v>Optional</v>
      </c>
      <c r="H299" s="35" t="str">
        <f>IF(OR($A$5=H$7,$B$5=H$7,$C$5=H$7, $D$5=H$7),IF(VLOOKUP($P299, 'Requirements Updated'!$A$4:$P$621,J$1,FALSE)=0, "",VLOOKUP($P299, 'Requirements Updated'!$A$4:$P$621,J$1,FALSE)), "")</f>
        <v/>
      </c>
      <c r="I299" s="35" t="str">
        <f>IF(OR($A$5=I$7,$B$5=I$7,$C$5=I$7, $D$5=I$7),IF(VLOOKUP($P299, 'Requirements Updated'!$A$4:$P$621,K$1,FALSE)=0, "",VLOOKUP($P299, 'Requirements Updated'!$A$4:$P$621,K$1,FALSE)), "")</f>
        <v/>
      </c>
      <c r="J299" s="35" t="str">
        <f>IF(OR($A$5=J$7,$B$5=J$7,$C$5=J$7, $D$5=J$7),IF(VLOOKUP($P299, 'Requirements Updated'!$A$4:$P$621,L$1,FALSE)=0, "",VLOOKUP($P299, 'Requirements Updated'!$A$4:$P$621,L$1,FALSE)), "")</f>
        <v/>
      </c>
      <c r="K299" s="35" t="str">
        <f>IF(OR($A$5=K$7,$B$5=K$7,$C$5=K$7, $D$5=K$7),IF(VLOOKUP($P299, 'Requirements Updated'!$A$4:$P$621,M$1,FALSE)=0, "",VLOOKUP($P299, 'Requirements Updated'!$A$4:$P$621,M$1,FALSE)), "")</f>
        <v/>
      </c>
      <c r="L299" s="17"/>
      <c r="M299" s="16" t="s">
        <v>21</v>
      </c>
      <c r="N299" s="17"/>
      <c r="O299" s="16" t="s">
        <v>161</v>
      </c>
      <c r="P299" s="16" t="str">
        <f t="shared" si="12"/>
        <v>HeatingFuelEnumerationPreBuilding/BuildingDetails/Systems/HVAC/HVACPlant/HeatingSystem/HeatingSystemFuel</v>
      </c>
      <c r="Q299" s="94"/>
      <c r="R299" s="18"/>
    </row>
    <row r="300" spans="1:18" ht="26.25" customHeight="1" x14ac:dyDescent="0.2">
      <c r="A300" s="56" t="s">
        <v>333</v>
      </c>
      <c r="B300" s="56" t="s">
        <v>152</v>
      </c>
      <c r="C300" s="56" t="s">
        <v>504</v>
      </c>
      <c r="D300" s="17" t="str">
        <f>IFERROR(VLOOKUP($M300, Tables!$F$3:$G$9, 2, FALSE), "NEEDS QUALIFIER")</f>
        <v>Pre</v>
      </c>
      <c r="E300" s="56" t="s">
        <v>771</v>
      </c>
      <c r="F300" s="16" t="str">
        <f t="shared" si="11"/>
        <v>Optional</v>
      </c>
      <c r="G300" s="16" t="str">
        <f t="shared" si="13"/>
        <v>Optional</v>
      </c>
      <c r="H300" s="35" t="str">
        <f>IF(OR($A$5=H$7,$B$5=H$7,$C$5=H$7, $D$5=H$7),IF(VLOOKUP($P300, 'Requirements Updated'!$A$4:$P$621,J$1,FALSE)=0, "",VLOOKUP($P300, 'Requirements Updated'!$A$4:$P$621,J$1,FALSE)), "")</f>
        <v/>
      </c>
      <c r="I300" s="35" t="str">
        <f>IF(OR($A$5=I$7,$B$5=I$7,$C$5=I$7, $D$5=I$7),IF(VLOOKUP($P300, 'Requirements Updated'!$A$4:$P$621,K$1,FALSE)=0, "",VLOOKUP($P300, 'Requirements Updated'!$A$4:$P$621,K$1,FALSE)), "")</f>
        <v/>
      </c>
      <c r="J300" s="35" t="str">
        <f>IF(OR($A$5=J$7,$B$5=J$7,$C$5=J$7, $D$5=J$7),IF(VLOOKUP($P300, 'Requirements Updated'!$A$4:$P$621,L$1,FALSE)=0, "",VLOOKUP($P300, 'Requirements Updated'!$A$4:$P$621,L$1,FALSE)), "")</f>
        <v/>
      </c>
      <c r="K300" s="35" t="str">
        <f>IF(OR($A$5=K$7,$B$5=K$7,$C$5=K$7, $D$5=K$7),IF(VLOOKUP($P300, 'Requirements Updated'!$A$4:$P$621,M$1,FALSE)=0, "",VLOOKUP($P300, 'Requirements Updated'!$A$4:$P$621,M$1,FALSE)), "")</f>
        <v/>
      </c>
      <c r="L300" s="17"/>
      <c r="M300" s="16" t="s">
        <v>21</v>
      </c>
      <c r="N300" s="17"/>
      <c r="O300" s="16" t="s">
        <v>162</v>
      </c>
      <c r="P300" s="16" t="str">
        <f t="shared" si="12"/>
        <v>HeatingAnnual heating efficiency unitsEnumerationPreBuilding/BuildingDetails/Systems/HVAC/HVACPlant/HeatingSystem/AnnualHeatingEfficiency/Unit</v>
      </c>
      <c r="Q300" s="94"/>
      <c r="R300" s="18"/>
    </row>
    <row r="301" spans="1:18" ht="26.25" customHeight="1" x14ac:dyDescent="0.2">
      <c r="A301" s="56" t="s">
        <v>333</v>
      </c>
      <c r="B301" s="56" t="s">
        <v>154</v>
      </c>
      <c r="C301" s="56" t="s">
        <v>503</v>
      </c>
      <c r="D301" s="17" t="str">
        <f>IFERROR(VLOOKUP($M301, Tables!$F$3:$G$9, 2, FALSE), "NEEDS QUALIFIER")</f>
        <v>Pre</v>
      </c>
      <c r="E301" s="56" t="s">
        <v>1128</v>
      </c>
      <c r="F301" s="16" t="str">
        <f t="shared" si="11"/>
        <v>Optional</v>
      </c>
      <c r="G301" s="16" t="str">
        <f t="shared" si="13"/>
        <v>Optional</v>
      </c>
      <c r="H301" s="35" t="str">
        <f>IF(OR($A$5=H$7,$B$5=H$7,$C$5=H$7, $D$5=H$7),IF(VLOOKUP($P301, 'Requirements Updated'!$A$4:$P$621,J$1,FALSE)=0, "",VLOOKUP($P301, 'Requirements Updated'!$A$4:$P$621,J$1,FALSE)), "")</f>
        <v/>
      </c>
      <c r="I301" s="35" t="str">
        <f>IF(OR($A$5=I$7,$B$5=I$7,$C$5=I$7, $D$5=I$7),IF(VLOOKUP($P301, 'Requirements Updated'!$A$4:$P$621,K$1,FALSE)=0, "",VLOOKUP($P301, 'Requirements Updated'!$A$4:$P$621,K$1,FALSE)), "")</f>
        <v/>
      </c>
      <c r="J301" s="35" t="str">
        <f>IF(OR($A$5=J$7,$B$5=J$7,$C$5=J$7, $D$5=J$7),IF(VLOOKUP($P301, 'Requirements Updated'!$A$4:$P$621,L$1,FALSE)=0, "",VLOOKUP($P301, 'Requirements Updated'!$A$4:$P$621,L$1,FALSE)), "")</f>
        <v/>
      </c>
      <c r="K301" s="35" t="str">
        <f>IF(OR($A$5=K$7,$B$5=K$7,$C$5=K$7, $D$5=K$7),IF(VLOOKUP($P301, 'Requirements Updated'!$A$4:$P$621,M$1,FALSE)=0, "",VLOOKUP($P301, 'Requirements Updated'!$A$4:$P$621,M$1,FALSE)), "")</f>
        <v/>
      </c>
      <c r="L301" s="17"/>
      <c r="M301" s="16" t="s">
        <v>21</v>
      </c>
      <c r="N301" s="17"/>
      <c r="O301" s="16" t="s">
        <v>163</v>
      </c>
      <c r="P301" s="16" t="str">
        <f t="shared" si="12"/>
        <v>HeatingAnnual heating efficiency valueNumberPreBuilding/BuildingDetails/Systems/HVAC/HVACPlant/HeatingSystem/AnnualHeatingEfficiency/Value</v>
      </c>
      <c r="Q301" s="94"/>
      <c r="R301" s="18"/>
    </row>
    <row r="302" spans="1:18" ht="26.25" customHeight="1" x14ac:dyDescent="0.2">
      <c r="A302" s="56" t="s">
        <v>333</v>
      </c>
      <c r="B302" s="56" t="s">
        <v>164</v>
      </c>
      <c r="C302" s="56" t="s">
        <v>504</v>
      </c>
      <c r="D302" s="17" t="str">
        <f>IFERROR(VLOOKUP($M302, Tables!$F$3:$G$9, 2, FALSE), "NEEDS QUALIFIER")</f>
        <v>Pre</v>
      </c>
      <c r="E302" s="56" t="s">
        <v>725</v>
      </c>
      <c r="F302" s="16" t="str">
        <f t="shared" si="11"/>
        <v>Optional</v>
      </c>
      <c r="G302" s="16" t="str">
        <f t="shared" si="13"/>
        <v>Optional</v>
      </c>
      <c r="H302" s="35" t="str">
        <f>IF(OR($A$5=H$7,$B$5=H$7,$C$5=H$7, $D$5=H$7),IF(VLOOKUP($P302, 'Requirements Updated'!$A$4:$P$621,J$1,FALSE)=0, "",VLOOKUP($P302, 'Requirements Updated'!$A$4:$P$621,J$1,FALSE)), "")</f>
        <v/>
      </c>
      <c r="I302" s="35" t="str">
        <f>IF(OR($A$5=I$7,$B$5=I$7,$C$5=I$7, $D$5=I$7),IF(VLOOKUP($P302, 'Requirements Updated'!$A$4:$P$621,K$1,FALSE)=0, "",VLOOKUP($P302, 'Requirements Updated'!$A$4:$P$621,K$1,FALSE)), "")</f>
        <v/>
      </c>
      <c r="J302" s="35" t="str">
        <f>IF(OR($A$5=J$7,$B$5=J$7,$C$5=J$7, $D$5=J$7),IF(VLOOKUP($P302, 'Requirements Updated'!$A$4:$P$621,L$1,FALSE)=0, "",VLOOKUP($P302, 'Requirements Updated'!$A$4:$P$621,L$1,FALSE)), "")</f>
        <v/>
      </c>
      <c r="K302" s="35" t="str">
        <f>IF(OR($A$5=K$7,$B$5=K$7,$C$5=K$7, $D$5=K$7),IF(VLOOKUP($P302, 'Requirements Updated'!$A$4:$P$621,M$1,FALSE)=0, "",VLOOKUP($P302, 'Requirements Updated'!$A$4:$P$621,M$1,FALSE)), "")</f>
        <v/>
      </c>
      <c r="L302" s="17"/>
      <c r="M302" s="16" t="s">
        <v>21</v>
      </c>
      <c r="N302" s="17"/>
      <c r="O302" s="16" t="s">
        <v>165</v>
      </c>
      <c r="P302" s="16" t="str">
        <f t="shared" si="12"/>
        <v>HeatingUnit locationEnumerationPreBuilding/BuildingDetails/Systems/HVAC/HVACPlant/HeatingSystem/UnitLocation</v>
      </c>
      <c r="Q302" s="94"/>
      <c r="R302" s="18"/>
    </row>
    <row r="303" spans="1:18" ht="26.25" customHeight="1" x14ac:dyDescent="0.2">
      <c r="A303" s="56" t="s">
        <v>333</v>
      </c>
      <c r="B303" s="56" t="s">
        <v>45</v>
      </c>
      <c r="C303" s="56" t="s">
        <v>516</v>
      </c>
      <c r="D303" s="17" t="str">
        <f>IFERROR(VLOOKUP($M303, Tables!$F$3:$G$9, 2, FALSE), "NEEDS QUALIFIER")</f>
        <v>Pre</v>
      </c>
      <c r="E303" s="56" t="str">
        <f>A303&amp;" Manufacturer Name"</f>
        <v>Heating Manufacturer Name</v>
      </c>
      <c r="F303" s="16" t="str">
        <f t="shared" si="11"/>
        <v>Optional</v>
      </c>
      <c r="G303" s="16" t="str">
        <f t="shared" si="13"/>
        <v>Optional</v>
      </c>
      <c r="H303" s="35" t="str">
        <f>IF(OR($A$5=H$7,$B$5=H$7,$C$5=H$7, $D$5=H$7),IF(VLOOKUP($P303, 'Requirements Updated'!$A$4:$P$621,J$1,FALSE)=0, "",VLOOKUP($P303, 'Requirements Updated'!$A$4:$P$621,J$1,FALSE)), "")</f>
        <v/>
      </c>
      <c r="I303" s="35" t="str">
        <f>IF(OR($A$5=I$7,$B$5=I$7,$C$5=I$7, $D$5=I$7),IF(VLOOKUP($P303, 'Requirements Updated'!$A$4:$P$621,K$1,FALSE)=0, "",VLOOKUP($P303, 'Requirements Updated'!$A$4:$P$621,K$1,FALSE)), "")</f>
        <v/>
      </c>
      <c r="J303" s="35" t="str">
        <f>IF(OR($A$5=J$7,$B$5=J$7,$C$5=J$7, $D$5=J$7),IF(VLOOKUP($P303, 'Requirements Updated'!$A$4:$P$621,L$1,FALSE)=0, "",VLOOKUP($P303, 'Requirements Updated'!$A$4:$P$621,L$1,FALSE)), "")</f>
        <v/>
      </c>
      <c r="K303" s="35" t="str">
        <f>IF(OR($A$5=K$7,$B$5=K$7,$C$5=K$7, $D$5=K$7),IF(VLOOKUP($P303, 'Requirements Updated'!$A$4:$P$621,M$1,FALSE)=0, "",VLOOKUP($P303, 'Requirements Updated'!$A$4:$P$621,M$1,FALSE)), "")</f>
        <v/>
      </c>
      <c r="L303" s="17"/>
      <c r="M303" s="16" t="s">
        <v>21</v>
      </c>
      <c r="N303" s="17"/>
      <c r="O303" s="16" t="s">
        <v>166</v>
      </c>
      <c r="P303" s="16" t="str">
        <f t="shared" si="12"/>
        <v>HeatingManufacturerTextPreBuilding/BuildingDetails/Systems/HVAC/HVACPlant/HeatingSystem/Manufacturer</v>
      </c>
      <c r="Q303" s="94"/>
      <c r="R303" s="18"/>
    </row>
    <row r="304" spans="1:18" ht="26.25" customHeight="1" x14ac:dyDescent="0.2">
      <c r="A304" s="56" t="s">
        <v>333</v>
      </c>
      <c r="B304" s="56" t="s">
        <v>47</v>
      </c>
      <c r="C304" s="56" t="s">
        <v>516</v>
      </c>
      <c r="D304" s="17" t="str">
        <f>IFERROR(VLOOKUP($M304, Tables!$F$3:$G$9, 2, FALSE), "NEEDS QUALIFIER")</f>
        <v>Pre</v>
      </c>
      <c r="E304" s="56" t="str">
        <f>A304&amp;" Manufacturer Model Number"</f>
        <v>Heating Manufacturer Model Number</v>
      </c>
      <c r="F304" s="16" t="str">
        <f t="shared" si="11"/>
        <v>Optional</v>
      </c>
      <c r="G304" s="16" t="str">
        <f t="shared" si="13"/>
        <v>Optional</v>
      </c>
      <c r="H304" s="35" t="str">
        <f>IF(OR($A$5=H$7,$B$5=H$7,$C$5=H$7, $D$5=H$7),IF(VLOOKUP($P304, 'Requirements Updated'!$A$4:$P$621,J$1,FALSE)=0, "",VLOOKUP($P304, 'Requirements Updated'!$A$4:$P$621,J$1,FALSE)), "")</f>
        <v/>
      </c>
      <c r="I304" s="35" t="str">
        <f>IF(OR($A$5=I$7,$B$5=I$7,$C$5=I$7, $D$5=I$7),IF(VLOOKUP($P304, 'Requirements Updated'!$A$4:$P$621,K$1,FALSE)=0, "",VLOOKUP($P304, 'Requirements Updated'!$A$4:$P$621,K$1,FALSE)), "")</f>
        <v/>
      </c>
      <c r="J304" s="35" t="str">
        <f>IF(OR($A$5=J$7,$B$5=J$7,$C$5=J$7, $D$5=J$7),IF(VLOOKUP($P304, 'Requirements Updated'!$A$4:$P$621,L$1,FALSE)=0, "",VLOOKUP($P304, 'Requirements Updated'!$A$4:$P$621,L$1,FALSE)), "")</f>
        <v/>
      </c>
      <c r="K304" s="35" t="str">
        <f>IF(OR($A$5=K$7,$B$5=K$7,$C$5=K$7, $D$5=K$7),IF(VLOOKUP($P304, 'Requirements Updated'!$A$4:$P$621,M$1,FALSE)=0, "",VLOOKUP($P304, 'Requirements Updated'!$A$4:$P$621,M$1,FALSE)), "")</f>
        <v/>
      </c>
      <c r="L304" s="17"/>
      <c r="M304" s="16" t="s">
        <v>21</v>
      </c>
      <c r="N304" s="17"/>
      <c r="O304" s="16" t="s">
        <v>167</v>
      </c>
      <c r="P304" s="16" t="str">
        <f t="shared" si="12"/>
        <v>HeatingModel numberTextPreBuilding/BuildingDetails/Systems/HVAC/HVACPlant/HeatingSystem/ModelNumber</v>
      </c>
      <c r="Q304" s="94"/>
      <c r="R304" s="18"/>
    </row>
    <row r="305" spans="1:18" ht="26.25" customHeight="1" x14ac:dyDescent="0.2">
      <c r="A305" s="56" t="s">
        <v>333</v>
      </c>
      <c r="B305" s="56" t="s">
        <v>168</v>
      </c>
      <c r="C305" s="56" t="s">
        <v>504</v>
      </c>
      <c r="D305" s="17" t="str">
        <f>IFERROR(VLOOKUP($M305, Tables!$F$3:$G$9, 2, FALSE), "NEEDS QUALIFIER")</f>
        <v>Pre</v>
      </c>
      <c r="E305" s="56" t="s">
        <v>773</v>
      </c>
      <c r="F305" s="16" t="str">
        <f t="shared" si="11"/>
        <v>Optional</v>
      </c>
      <c r="G305" s="16" t="str">
        <f t="shared" si="13"/>
        <v>Optional</v>
      </c>
      <c r="H305" s="35" t="str">
        <f>IF(OR($A$5=H$7,$B$5=H$7,$C$5=H$7, $D$5=H$7),IF(VLOOKUP($P305, 'Requirements Updated'!$A$4:$P$621,J$1,FALSE)=0, "",VLOOKUP($P305, 'Requirements Updated'!$A$4:$P$621,J$1,FALSE)), "")</f>
        <v/>
      </c>
      <c r="I305" s="35" t="str">
        <f>IF(OR($A$5=I$7,$B$5=I$7,$C$5=I$7, $D$5=I$7),IF(VLOOKUP($P305, 'Requirements Updated'!$A$4:$P$621,K$1,FALSE)=0, "",VLOOKUP($P305, 'Requirements Updated'!$A$4:$P$621,K$1,FALSE)), "")</f>
        <v/>
      </c>
      <c r="J305" s="35" t="str">
        <f>IF(OR($A$5=J$7,$B$5=J$7,$C$5=J$7, $D$5=J$7),IF(VLOOKUP($P305, 'Requirements Updated'!$A$4:$P$621,L$1,FALSE)=0, "",VLOOKUP($P305, 'Requirements Updated'!$A$4:$P$621,L$1,FALSE)), "")</f>
        <v/>
      </c>
      <c r="K305" s="35" t="str">
        <f>IF(OR($A$5=K$7,$B$5=K$7,$C$5=K$7, $D$5=K$7),IF(VLOOKUP($P305, 'Requirements Updated'!$A$4:$P$621,M$1,FALSE)=0, "",VLOOKUP($P305, 'Requirements Updated'!$A$4:$P$621,M$1,FALSE)), "")</f>
        <v/>
      </c>
      <c r="L305" s="17"/>
      <c r="M305" s="16" t="s">
        <v>21</v>
      </c>
      <c r="N305" s="17"/>
      <c r="O305" s="16" t="s">
        <v>169</v>
      </c>
      <c r="P305" s="16" t="str">
        <f t="shared" si="12"/>
        <v>HeatingHeating system typeEnumerationPreBuilding/BuildingDetails/Systems/HVAC/HVACPlant/HeatingSystem/HeatingSystemType</v>
      </c>
      <c r="Q305" s="94"/>
      <c r="R305" s="18"/>
    </row>
    <row r="306" spans="1:18" ht="26.25" customHeight="1" x14ac:dyDescent="0.2">
      <c r="A306" s="56" t="s">
        <v>333</v>
      </c>
      <c r="B306" s="56" t="s">
        <v>51</v>
      </c>
      <c r="C306" s="56" t="s">
        <v>503</v>
      </c>
      <c r="D306" s="17" t="str">
        <f>IFERROR(VLOOKUP($M306, Tables!$F$3:$G$9, 2, FALSE), "NEEDS QUALIFIER")</f>
        <v>Pre</v>
      </c>
      <c r="E306" s="56" t="str">
        <f>A306&amp;" Manufactured Year"</f>
        <v>Heating Manufactured Year</v>
      </c>
      <c r="F306" s="16" t="str">
        <f t="shared" si="11"/>
        <v>Optional</v>
      </c>
      <c r="G306" s="16" t="str">
        <f t="shared" si="13"/>
        <v>Optional</v>
      </c>
      <c r="H306" s="35" t="str">
        <f>IF(OR($A$5=H$7,$B$5=H$7,$C$5=H$7, $D$5=H$7),IF(VLOOKUP($P306, 'Requirements Updated'!$A$4:$P$621,J$1,FALSE)=0, "",VLOOKUP($P306, 'Requirements Updated'!$A$4:$P$621,J$1,FALSE)), "")</f>
        <v/>
      </c>
      <c r="I306" s="35" t="str">
        <f>IF(OR($A$5=I$7,$B$5=I$7,$C$5=I$7, $D$5=I$7),IF(VLOOKUP($P306, 'Requirements Updated'!$A$4:$P$621,K$1,FALSE)=0, "",VLOOKUP($P306, 'Requirements Updated'!$A$4:$P$621,K$1,FALSE)), "")</f>
        <v/>
      </c>
      <c r="J306" s="35" t="str">
        <f>IF(OR($A$5=J$7,$B$5=J$7,$C$5=J$7, $D$5=J$7),IF(VLOOKUP($P306, 'Requirements Updated'!$A$4:$P$621,L$1,FALSE)=0, "",VLOOKUP($P306, 'Requirements Updated'!$A$4:$P$621,L$1,FALSE)), "")</f>
        <v/>
      </c>
      <c r="K306" s="35" t="str">
        <f>IF(OR($A$5=K$7,$B$5=K$7,$C$5=K$7, $D$5=K$7),IF(VLOOKUP($P306, 'Requirements Updated'!$A$4:$P$621,M$1,FALSE)=0, "",VLOOKUP($P306, 'Requirements Updated'!$A$4:$P$621,M$1,FALSE)), "")</f>
        <v/>
      </c>
      <c r="L306" s="17"/>
      <c r="M306" s="16" t="s">
        <v>21</v>
      </c>
      <c r="N306" s="17"/>
      <c r="O306" s="16" t="s">
        <v>173</v>
      </c>
      <c r="P306" s="16" t="str">
        <f t="shared" si="12"/>
        <v>HeatingModel yearNumberPreBuilding/BuildingDetails/Systems/HVAC/HVACPlant/HeatingSystem/ModelYear</v>
      </c>
      <c r="Q306" s="94"/>
      <c r="R306" s="18"/>
    </row>
    <row r="307" spans="1:18" ht="26.25" customHeight="1" x14ac:dyDescent="0.2">
      <c r="A307" s="56" t="s">
        <v>333</v>
      </c>
      <c r="B307" s="56" t="s">
        <v>159</v>
      </c>
      <c r="C307" s="56" t="s">
        <v>505</v>
      </c>
      <c r="D307" s="17" t="str">
        <f>IFERROR(VLOOKUP($M307, Tables!$F$3:$G$9, 2, FALSE), "NEEDS QUALIFIER")</f>
        <v>Proposed</v>
      </c>
      <c r="E307" s="56" t="s">
        <v>1147</v>
      </c>
      <c r="F307" s="16" t="str">
        <f t="shared" si="11"/>
        <v>Optional</v>
      </c>
      <c r="G307" s="16" t="str">
        <f t="shared" si="13"/>
        <v>Optional</v>
      </c>
      <c r="H307" s="35" t="str">
        <f>IF(OR($A$5=H$7,$B$5=H$7,$C$5=H$7, $D$5=H$7),IF(VLOOKUP($P307, 'Requirements Updated'!$A$4:$P$621,J$1,FALSE)=0, "",VLOOKUP($P307, 'Requirements Updated'!$A$4:$P$621,J$1,FALSE)), "")</f>
        <v/>
      </c>
      <c r="I307" s="35" t="str">
        <f>IF(OR($A$5=I$7,$B$5=I$7,$C$5=I$7, $D$5=I$7),IF(VLOOKUP($P307, 'Requirements Updated'!$A$4:$P$621,K$1,FALSE)=0, "",VLOOKUP($P307, 'Requirements Updated'!$A$4:$P$621,K$1,FALSE)), "")</f>
        <v/>
      </c>
      <c r="J307" s="35" t="str">
        <f>IF(OR($A$5=J$7,$B$5=J$7,$C$5=J$7, $D$5=J$7),IF(VLOOKUP($P307, 'Requirements Updated'!$A$4:$P$621,L$1,FALSE)=0, "",VLOOKUP($P307, 'Requirements Updated'!$A$4:$P$621,L$1,FALSE)), "")</f>
        <v/>
      </c>
      <c r="K307" s="35" t="str">
        <f>IF(OR($A$5=K$7,$B$5=K$7,$C$5=K$7, $D$5=K$7),IF(VLOOKUP($P307, 'Requirements Updated'!$A$4:$P$621,M$1,FALSE)=0, "",VLOOKUP($P307, 'Requirements Updated'!$A$4:$P$621,M$1,FALSE)), "")</f>
        <v/>
      </c>
      <c r="L307" s="17"/>
      <c r="M307" s="16" t="s">
        <v>28</v>
      </c>
      <c r="N307" s="17"/>
      <c r="O307" s="16" t="s">
        <v>160</v>
      </c>
      <c r="P307" s="16" t="str">
        <f t="shared" si="12"/>
        <v>HeatingFraction of heating load servedFractionProposedBuilding/BuildingDetails/Systems/HVAC/HVACPlant/HeatingSystem/FractionHeatLoadServed</v>
      </c>
      <c r="Q307" s="94" t="s">
        <v>1207</v>
      </c>
      <c r="R307" s="18"/>
    </row>
    <row r="308" spans="1:18" ht="26.25" customHeight="1" x14ac:dyDescent="0.2">
      <c r="A308" s="56" t="s">
        <v>333</v>
      </c>
      <c r="B308" s="56" t="s">
        <v>74</v>
      </c>
      <c r="C308" s="56" t="s">
        <v>504</v>
      </c>
      <c r="D308" s="17" t="str">
        <f>IFERROR(VLOOKUP($M308, Tables!$F$3:$G$9, 2, FALSE), "NEEDS QUALIFIER")</f>
        <v>Proposed</v>
      </c>
      <c r="E308" s="56" t="s">
        <v>738</v>
      </c>
      <c r="F308" s="16" t="str">
        <f t="shared" si="11"/>
        <v>Optional</v>
      </c>
      <c r="G308" s="16" t="str">
        <f t="shared" si="13"/>
        <v>Optional</v>
      </c>
      <c r="H308" s="35" t="str">
        <f>IF(OR($A$5=H$7,$B$5=H$7,$C$5=H$7, $D$5=H$7),IF(VLOOKUP($P308, 'Requirements Updated'!$A$4:$P$621,J$1,FALSE)=0, "",VLOOKUP($P308, 'Requirements Updated'!$A$4:$P$621,J$1,FALSE)), "")</f>
        <v/>
      </c>
      <c r="I308" s="35" t="str">
        <f>IF(OR($A$5=I$7,$B$5=I$7,$C$5=I$7, $D$5=I$7),IF(VLOOKUP($P308, 'Requirements Updated'!$A$4:$P$621,K$1,FALSE)=0, "",VLOOKUP($P308, 'Requirements Updated'!$A$4:$P$621,K$1,FALSE)), "")</f>
        <v/>
      </c>
      <c r="J308" s="35" t="str">
        <f>IF(OR($A$5=J$7,$B$5=J$7,$C$5=J$7, $D$5=J$7),IF(VLOOKUP($P308, 'Requirements Updated'!$A$4:$P$621,L$1,FALSE)=0, "",VLOOKUP($P308, 'Requirements Updated'!$A$4:$P$621,L$1,FALSE)), "")</f>
        <v/>
      </c>
      <c r="K308" s="35" t="str">
        <f>IF(OR($A$5=K$7,$B$5=K$7,$C$5=K$7, $D$5=K$7),IF(VLOOKUP($P308, 'Requirements Updated'!$A$4:$P$621,M$1,FALSE)=0, "",VLOOKUP($P308, 'Requirements Updated'!$A$4:$P$621,M$1,FALSE)), "")</f>
        <v/>
      </c>
      <c r="L308" s="17"/>
      <c r="M308" s="16" t="s">
        <v>28</v>
      </c>
      <c r="N308" s="17"/>
      <c r="O308" s="16" t="s">
        <v>161</v>
      </c>
      <c r="P308" s="16" t="str">
        <f t="shared" si="12"/>
        <v>HeatingFuelEnumerationProposedBuilding/BuildingDetails/Systems/HVAC/HVACPlant/HeatingSystem/HeatingSystemFuel</v>
      </c>
      <c r="Q308" s="94" t="s">
        <v>1207</v>
      </c>
      <c r="R308" s="18"/>
    </row>
    <row r="309" spans="1:18" ht="26.25" customHeight="1" x14ac:dyDescent="0.2">
      <c r="A309" s="56" t="s">
        <v>333</v>
      </c>
      <c r="B309" s="56" t="s">
        <v>152</v>
      </c>
      <c r="C309" s="56" t="s">
        <v>504</v>
      </c>
      <c r="D309" s="17" t="str">
        <f>IFERROR(VLOOKUP($M309, Tables!$F$3:$G$9, 2, FALSE), "NEEDS QUALIFIER")</f>
        <v>Proposed</v>
      </c>
      <c r="E309" s="56" t="s">
        <v>771</v>
      </c>
      <c r="F309" s="16" t="str">
        <f t="shared" si="11"/>
        <v>Optional</v>
      </c>
      <c r="G309" s="16" t="str">
        <f t="shared" si="13"/>
        <v>Optional</v>
      </c>
      <c r="H309" s="35" t="str">
        <f>IF(OR($A$5=H$7,$B$5=H$7,$C$5=H$7, $D$5=H$7),IF(VLOOKUP($P309, 'Requirements Updated'!$A$4:$P$621,J$1,FALSE)=0, "",VLOOKUP($P309, 'Requirements Updated'!$A$4:$P$621,J$1,FALSE)), "")</f>
        <v/>
      </c>
      <c r="I309" s="35" t="str">
        <f>IF(OR($A$5=I$7,$B$5=I$7,$C$5=I$7, $D$5=I$7),IF(VLOOKUP($P309, 'Requirements Updated'!$A$4:$P$621,K$1,FALSE)=0, "",VLOOKUP($P309, 'Requirements Updated'!$A$4:$P$621,K$1,FALSE)), "")</f>
        <v/>
      </c>
      <c r="J309" s="35" t="str">
        <f>IF(OR($A$5=J$7,$B$5=J$7,$C$5=J$7, $D$5=J$7),IF(VLOOKUP($P309, 'Requirements Updated'!$A$4:$P$621,L$1,FALSE)=0, "",VLOOKUP($P309, 'Requirements Updated'!$A$4:$P$621,L$1,FALSE)), "")</f>
        <v/>
      </c>
      <c r="K309" s="35" t="str">
        <f>IF(OR($A$5=K$7,$B$5=K$7,$C$5=K$7, $D$5=K$7),IF(VLOOKUP($P309, 'Requirements Updated'!$A$4:$P$621,M$1,FALSE)=0, "",VLOOKUP($P309, 'Requirements Updated'!$A$4:$P$621,M$1,FALSE)), "")</f>
        <v/>
      </c>
      <c r="L309" s="17"/>
      <c r="M309" s="16" t="s">
        <v>28</v>
      </c>
      <c r="N309" s="17"/>
      <c r="O309" s="16" t="s">
        <v>162</v>
      </c>
      <c r="P309" s="16" t="str">
        <f t="shared" si="12"/>
        <v>HeatingAnnual heating efficiency unitsEnumerationProposedBuilding/BuildingDetails/Systems/HVAC/HVACPlant/HeatingSystem/AnnualHeatingEfficiency/Unit</v>
      </c>
      <c r="Q309" s="94" t="s">
        <v>1207</v>
      </c>
      <c r="R309" s="18"/>
    </row>
    <row r="310" spans="1:18" ht="26.25" customHeight="1" x14ac:dyDescent="0.2">
      <c r="A310" s="56" t="s">
        <v>333</v>
      </c>
      <c r="B310" s="56" t="s">
        <v>154</v>
      </c>
      <c r="C310" s="56" t="s">
        <v>503</v>
      </c>
      <c r="D310" s="17" t="str">
        <f>IFERROR(VLOOKUP($M310, Tables!$F$3:$G$9, 2, FALSE), "NEEDS QUALIFIER")</f>
        <v>Proposed</v>
      </c>
      <c r="E310" s="56" t="s">
        <v>1128</v>
      </c>
      <c r="F310" s="16" t="str">
        <f t="shared" si="11"/>
        <v>Optional</v>
      </c>
      <c r="G310" s="16" t="str">
        <f t="shared" si="13"/>
        <v>Optional</v>
      </c>
      <c r="H310" s="35" t="str">
        <f>IF(OR($A$5=H$7,$B$5=H$7,$C$5=H$7, $D$5=H$7),IF(VLOOKUP($P310, 'Requirements Updated'!$A$4:$P$621,J$1,FALSE)=0, "",VLOOKUP($P310, 'Requirements Updated'!$A$4:$P$621,J$1,FALSE)), "")</f>
        <v/>
      </c>
      <c r="I310" s="35" t="str">
        <f>IF(OR($A$5=I$7,$B$5=I$7,$C$5=I$7, $D$5=I$7),IF(VLOOKUP($P310, 'Requirements Updated'!$A$4:$P$621,K$1,FALSE)=0, "",VLOOKUP($P310, 'Requirements Updated'!$A$4:$P$621,K$1,FALSE)), "")</f>
        <v/>
      </c>
      <c r="J310" s="35" t="str">
        <f>IF(OR($A$5=J$7,$B$5=J$7,$C$5=J$7, $D$5=J$7),IF(VLOOKUP($P310, 'Requirements Updated'!$A$4:$P$621,L$1,FALSE)=0, "",VLOOKUP($P310, 'Requirements Updated'!$A$4:$P$621,L$1,FALSE)), "")</f>
        <v/>
      </c>
      <c r="K310" s="35" t="str">
        <f>IF(OR($A$5=K$7,$B$5=K$7,$C$5=K$7, $D$5=K$7),IF(VLOOKUP($P310, 'Requirements Updated'!$A$4:$P$621,M$1,FALSE)=0, "",VLOOKUP($P310, 'Requirements Updated'!$A$4:$P$621,M$1,FALSE)), "")</f>
        <v/>
      </c>
      <c r="L310" s="17"/>
      <c r="M310" s="16" t="s">
        <v>28</v>
      </c>
      <c r="N310" s="17"/>
      <c r="O310" s="16" t="s">
        <v>163</v>
      </c>
      <c r="P310" s="16" t="str">
        <f t="shared" si="12"/>
        <v>HeatingAnnual heating efficiency valueNumberProposedBuilding/BuildingDetails/Systems/HVAC/HVACPlant/HeatingSystem/AnnualHeatingEfficiency/Value</v>
      </c>
      <c r="Q310" s="94" t="s">
        <v>1207</v>
      </c>
      <c r="R310" s="18"/>
    </row>
    <row r="311" spans="1:18" ht="26.25" customHeight="1" x14ac:dyDescent="0.2">
      <c r="A311" s="56" t="s">
        <v>333</v>
      </c>
      <c r="B311" s="56" t="s">
        <v>164</v>
      </c>
      <c r="C311" s="56" t="s">
        <v>504</v>
      </c>
      <c r="D311" s="17" t="str">
        <f>IFERROR(VLOOKUP($M311, Tables!$F$3:$G$9, 2, FALSE), "NEEDS QUALIFIER")</f>
        <v>Proposed</v>
      </c>
      <c r="E311" s="56" t="s">
        <v>725</v>
      </c>
      <c r="F311" s="16" t="str">
        <f t="shared" si="11"/>
        <v>Optional</v>
      </c>
      <c r="G311" s="16" t="str">
        <f t="shared" si="13"/>
        <v>Optional</v>
      </c>
      <c r="H311" s="35" t="str">
        <f>IF(OR($A$5=H$7,$B$5=H$7,$C$5=H$7, $D$5=H$7),IF(VLOOKUP($P311, 'Requirements Updated'!$A$4:$P$621,J$1,FALSE)=0, "",VLOOKUP($P311, 'Requirements Updated'!$A$4:$P$621,J$1,FALSE)), "")</f>
        <v/>
      </c>
      <c r="I311" s="35" t="str">
        <f>IF(OR($A$5=I$7,$B$5=I$7,$C$5=I$7, $D$5=I$7),IF(VLOOKUP($P311, 'Requirements Updated'!$A$4:$P$621,K$1,FALSE)=0, "",VLOOKUP($P311, 'Requirements Updated'!$A$4:$P$621,K$1,FALSE)), "")</f>
        <v/>
      </c>
      <c r="J311" s="35" t="str">
        <f>IF(OR($A$5=J$7,$B$5=J$7,$C$5=J$7, $D$5=J$7),IF(VLOOKUP($P311, 'Requirements Updated'!$A$4:$P$621,L$1,FALSE)=0, "",VLOOKUP($P311, 'Requirements Updated'!$A$4:$P$621,L$1,FALSE)), "")</f>
        <v/>
      </c>
      <c r="K311" s="35" t="str">
        <f>IF(OR($A$5=K$7,$B$5=K$7,$C$5=K$7, $D$5=K$7),IF(VLOOKUP($P311, 'Requirements Updated'!$A$4:$P$621,M$1,FALSE)=0, "",VLOOKUP($P311, 'Requirements Updated'!$A$4:$P$621,M$1,FALSE)), "")</f>
        <v/>
      </c>
      <c r="L311" s="17"/>
      <c r="M311" s="16" t="s">
        <v>28</v>
      </c>
      <c r="N311" s="17"/>
      <c r="O311" s="16" t="s">
        <v>165</v>
      </c>
      <c r="P311" s="16" t="str">
        <f t="shared" si="12"/>
        <v>HeatingUnit locationEnumerationProposedBuilding/BuildingDetails/Systems/HVAC/HVACPlant/HeatingSystem/UnitLocation</v>
      </c>
      <c r="Q311" s="94" t="s">
        <v>1207</v>
      </c>
      <c r="R311" s="18"/>
    </row>
    <row r="312" spans="1:18" ht="26.25" customHeight="1" x14ac:dyDescent="0.2">
      <c r="A312" s="56" t="s">
        <v>333</v>
      </c>
      <c r="B312" s="56" t="s">
        <v>45</v>
      </c>
      <c r="C312" s="56" t="s">
        <v>516</v>
      </c>
      <c r="D312" s="17" t="str">
        <f>IFERROR(VLOOKUP($M312, Tables!$F$3:$G$9, 2, FALSE), "NEEDS QUALIFIER")</f>
        <v>Proposed</v>
      </c>
      <c r="E312" s="56" t="str">
        <f>A312&amp;" Manufacturer Name"</f>
        <v>Heating Manufacturer Name</v>
      </c>
      <c r="F312" s="16" t="str">
        <f t="shared" si="11"/>
        <v>Optional</v>
      </c>
      <c r="G312" s="16" t="str">
        <f t="shared" si="13"/>
        <v>Optional</v>
      </c>
      <c r="H312" s="35" t="str">
        <f>IF(OR($A$5=H$7,$B$5=H$7,$C$5=H$7, $D$5=H$7),IF(VLOOKUP($P312, 'Requirements Updated'!$A$4:$P$621,J$1,FALSE)=0, "",VLOOKUP($P312, 'Requirements Updated'!$A$4:$P$621,J$1,FALSE)), "")</f>
        <v/>
      </c>
      <c r="I312" s="35" t="str">
        <f>IF(OR($A$5=I$7,$B$5=I$7,$C$5=I$7, $D$5=I$7),IF(VLOOKUP($P312, 'Requirements Updated'!$A$4:$P$621,K$1,FALSE)=0, "",VLOOKUP($P312, 'Requirements Updated'!$A$4:$P$621,K$1,FALSE)), "")</f>
        <v/>
      </c>
      <c r="J312" s="35" t="str">
        <f>IF(OR($A$5=J$7,$B$5=J$7,$C$5=J$7, $D$5=J$7),IF(VLOOKUP($P312, 'Requirements Updated'!$A$4:$P$621,L$1,FALSE)=0, "",VLOOKUP($P312, 'Requirements Updated'!$A$4:$P$621,L$1,FALSE)), "")</f>
        <v/>
      </c>
      <c r="K312" s="35" t="str">
        <f>IF(OR($A$5=K$7,$B$5=K$7,$C$5=K$7, $D$5=K$7),IF(VLOOKUP($P312, 'Requirements Updated'!$A$4:$P$621,M$1,FALSE)=0, "",VLOOKUP($P312, 'Requirements Updated'!$A$4:$P$621,M$1,FALSE)), "")</f>
        <v/>
      </c>
      <c r="L312" s="17"/>
      <c r="M312" s="16" t="s">
        <v>28</v>
      </c>
      <c r="N312" s="17"/>
      <c r="O312" s="16" t="s">
        <v>166</v>
      </c>
      <c r="P312" s="16" t="str">
        <f t="shared" si="12"/>
        <v>HeatingManufacturerTextProposedBuilding/BuildingDetails/Systems/HVAC/HVACPlant/HeatingSystem/Manufacturer</v>
      </c>
      <c r="Q312" s="94" t="s">
        <v>1207</v>
      </c>
      <c r="R312" s="18"/>
    </row>
    <row r="313" spans="1:18" ht="26.25" customHeight="1" x14ac:dyDescent="0.2">
      <c r="A313" s="56" t="s">
        <v>333</v>
      </c>
      <c r="B313" s="56" t="s">
        <v>47</v>
      </c>
      <c r="C313" s="56" t="s">
        <v>516</v>
      </c>
      <c r="D313" s="17" t="str">
        <f>IFERROR(VLOOKUP($M313, Tables!$F$3:$G$9, 2, FALSE), "NEEDS QUALIFIER")</f>
        <v>Proposed</v>
      </c>
      <c r="E313" s="56" t="str">
        <f>A313&amp;" Manufacturer Model Number"</f>
        <v>Heating Manufacturer Model Number</v>
      </c>
      <c r="F313" s="16" t="str">
        <f t="shared" si="11"/>
        <v>Optional</v>
      </c>
      <c r="G313" s="16" t="str">
        <f t="shared" si="13"/>
        <v>Optional</v>
      </c>
      <c r="H313" s="35" t="str">
        <f>IF(OR($A$5=H$7,$B$5=H$7,$C$5=H$7, $D$5=H$7),IF(VLOOKUP($P313, 'Requirements Updated'!$A$4:$P$621,J$1,FALSE)=0, "",VLOOKUP($P313, 'Requirements Updated'!$A$4:$P$621,J$1,FALSE)), "")</f>
        <v/>
      </c>
      <c r="I313" s="35" t="str">
        <f>IF(OR($A$5=I$7,$B$5=I$7,$C$5=I$7, $D$5=I$7),IF(VLOOKUP($P313, 'Requirements Updated'!$A$4:$P$621,K$1,FALSE)=0, "",VLOOKUP($P313, 'Requirements Updated'!$A$4:$P$621,K$1,FALSE)), "")</f>
        <v/>
      </c>
      <c r="J313" s="35" t="str">
        <f>IF(OR($A$5=J$7,$B$5=J$7,$C$5=J$7, $D$5=J$7),IF(VLOOKUP($P313, 'Requirements Updated'!$A$4:$P$621,L$1,FALSE)=0, "",VLOOKUP($P313, 'Requirements Updated'!$A$4:$P$621,L$1,FALSE)), "")</f>
        <v/>
      </c>
      <c r="K313" s="35" t="str">
        <f>IF(OR($A$5=K$7,$B$5=K$7,$C$5=K$7, $D$5=K$7),IF(VLOOKUP($P313, 'Requirements Updated'!$A$4:$P$621,M$1,FALSE)=0, "",VLOOKUP($P313, 'Requirements Updated'!$A$4:$P$621,M$1,FALSE)), "")</f>
        <v/>
      </c>
      <c r="L313" s="17"/>
      <c r="M313" s="16" t="s">
        <v>28</v>
      </c>
      <c r="N313" s="17"/>
      <c r="O313" s="16" t="s">
        <v>167</v>
      </c>
      <c r="P313" s="16" t="str">
        <f t="shared" si="12"/>
        <v>HeatingModel numberTextProposedBuilding/BuildingDetails/Systems/HVAC/HVACPlant/HeatingSystem/ModelNumber</v>
      </c>
      <c r="Q313" s="94" t="s">
        <v>1207</v>
      </c>
      <c r="R313" s="18"/>
    </row>
    <row r="314" spans="1:18" ht="26.25" customHeight="1" x14ac:dyDescent="0.2">
      <c r="A314" s="56" t="s">
        <v>333</v>
      </c>
      <c r="B314" s="56" t="s">
        <v>168</v>
      </c>
      <c r="C314" s="56" t="s">
        <v>504</v>
      </c>
      <c r="D314" s="17" t="str">
        <f>IFERROR(VLOOKUP($M314, Tables!$F$3:$G$9, 2, FALSE), "NEEDS QUALIFIER")</f>
        <v>Proposed</v>
      </c>
      <c r="E314" s="56" t="s">
        <v>773</v>
      </c>
      <c r="F314" s="16" t="str">
        <f t="shared" si="11"/>
        <v>Optional</v>
      </c>
      <c r="G314" s="16" t="str">
        <f t="shared" si="13"/>
        <v>Optional</v>
      </c>
      <c r="H314" s="35" t="str">
        <f>IF(OR($A$5=H$7,$B$5=H$7,$C$5=H$7, $D$5=H$7),IF(VLOOKUP($P314, 'Requirements Updated'!$A$4:$P$621,J$1,FALSE)=0, "",VLOOKUP($P314, 'Requirements Updated'!$A$4:$P$621,J$1,FALSE)), "")</f>
        <v/>
      </c>
      <c r="I314" s="35" t="str">
        <f>IF(OR($A$5=I$7,$B$5=I$7,$C$5=I$7, $D$5=I$7),IF(VLOOKUP($P314, 'Requirements Updated'!$A$4:$P$621,K$1,FALSE)=0, "",VLOOKUP($P314, 'Requirements Updated'!$A$4:$P$621,K$1,FALSE)), "")</f>
        <v/>
      </c>
      <c r="J314" s="35" t="str">
        <f>IF(OR($A$5=J$7,$B$5=J$7,$C$5=J$7, $D$5=J$7),IF(VLOOKUP($P314, 'Requirements Updated'!$A$4:$P$621,L$1,FALSE)=0, "",VLOOKUP($P314, 'Requirements Updated'!$A$4:$P$621,L$1,FALSE)), "")</f>
        <v/>
      </c>
      <c r="K314" s="35" t="str">
        <f>IF(OR($A$5=K$7,$B$5=K$7,$C$5=K$7, $D$5=K$7),IF(VLOOKUP($P314, 'Requirements Updated'!$A$4:$P$621,M$1,FALSE)=0, "",VLOOKUP($P314, 'Requirements Updated'!$A$4:$P$621,M$1,FALSE)), "")</f>
        <v/>
      </c>
      <c r="L314" s="17"/>
      <c r="M314" s="16" t="s">
        <v>28</v>
      </c>
      <c r="N314" s="17"/>
      <c r="O314" s="16" t="s">
        <v>169</v>
      </c>
      <c r="P314" s="16" t="str">
        <f t="shared" si="12"/>
        <v>HeatingHeating system typeEnumerationProposedBuilding/BuildingDetails/Systems/HVAC/HVACPlant/HeatingSystem/HeatingSystemType</v>
      </c>
      <c r="Q314" s="94" t="s">
        <v>1207</v>
      </c>
      <c r="R314" s="18"/>
    </row>
    <row r="315" spans="1:18" ht="26.25" customHeight="1" x14ac:dyDescent="0.2">
      <c r="A315" s="56" t="s">
        <v>333</v>
      </c>
      <c r="B315" s="56" t="s">
        <v>51</v>
      </c>
      <c r="C315" s="56" t="s">
        <v>503</v>
      </c>
      <c r="D315" s="17" t="str">
        <f>IFERROR(VLOOKUP($M315, Tables!$F$3:$G$9, 2, FALSE), "NEEDS QUALIFIER")</f>
        <v>Proposed</v>
      </c>
      <c r="E315" s="56" t="str">
        <f>A315&amp;" Manufactured Year"</f>
        <v>Heating Manufactured Year</v>
      </c>
      <c r="F315" s="16" t="str">
        <f t="shared" si="11"/>
        <v>Optional</v>
      </c>
      <c r="G315" s="16" t="str">
        <f t="shared" si="13"/>
        <v>Optional</v>
      </c>
      <c r="H315" s="35" t="str">
        <f>IF(OR($A$5=H$7,$B$5=H$7,$C$5=H$7, $D$5=H$7),IF(VLOOKUP($P315, 'Requirements Updated'!$A$4:$P$621,J$1,FALSE)=0, "",VLOOKUP($P315, 'Requirements Updated'!$A$4:$P$621,J$1,FALSE)), "")</f>
        <v/>
      </c>
      <c r="I315" s="35" t="str">
        <f>IF(OR($A$5=I$7,$B$5=I$7,$C$5=I$7, $D$5=I$7),IF(VLOOKUP($P315, 'Requirements Updated'!$A$4:$P$621,K$1,FALSE)=0, "",VLOOKUP($P315, 'Requirements Updated'!$A$4:$P$621,K$1,FALSE)), "")</f>
        <v/>
      </c>
      <c r="J315" s="35" t="str">
        <f>IF(OR($A$5=J$7,$B$5=J$7,$C$5=J$7, $D$5=J$7),IF(VLOOKUP($P315, 'Requirements Updated'!$A$4:$P$621,L$1,FALSE)=0, "",VLOOKUP($P315, 'Requirements Updated'!$A$4:$P$621,L$1,FALSE)), "")</f>
        <v/>
      </c>
      <c r="K315" s="35" t="str">
        <f>IF(OR($A$5=K$7,$B$5=K$7,$C$5=K$7, $D$5=K$7),IF(VLOOKUP($P315, 'Requirements Updated'!$A$4:$P$621,M$1,FALSE)=0, "",VLOOKUP($P315, 'Requirements Updated'!$A$4:$P$621,M$1,FALSE)), "")</f>
        <v/>
      </c>
      <c r="L315" s="17"/>
      <c r="M315" s="16" t="s">
        <v>28</v>
      </c>
      <c r="N315" s="17"/>
      <c r="O315" s="16" t="s">
        <v>173</v>
      </c>
      <c r="P315" s="16" t="str">
        <f t="shared" si="12"/>
        <v>HeatingModel yearNumberProposedBuilding/BuildingDetails/Systems/HVAC/HVACPlant/HeatingSystem/ModelYear</v>
      </c>
      <c r="Q315" s="94" t="s">
        <v>1207</v>
      </c>
      <c r="R315" s="18"/>
    </row>
    <row r="316" spans="1:18" ht="26.25" customHeight="1" x14ac:dyDescent="0.2">
      <c r="A316" s="56" t="s">
        <v>333</v>
      </c>
      <c r="B316" s="56" t="s">
        <v>159</v>
      </c>
      <c r="C316" s="56" t="s">
        <v>505</v>
      </c>
      <c r="D316" s="17" t="str">
        <f>IFERROR(VLOOKUP($M316, Tables!$F$3:$G$9, 2, FALSE), "NEEDS QUALIFIER")</f>
        <v>Post</v>
      </c>
      <c r="E316" s="56" t="s">
        <v>1147</v>
      </c>
      <c r="F316" s="16" t="str">
        <f t="shared" si="11"/>
        <v>Optional</v>
      </c>
      <c r="G316" s="16" t="str">
        <f t="shared" si="13"/>
        <v>Optional</v>
      </c>
      <c r="H316" s="35" t="str">
        <f>IF(OR($A$5=H$7,$B$5=H$7,$C$5=H$7, $D$5=H$7),IF(VLOOKUP($P316, 'Requirements Updated'!$A$4:$P$621,J$1,FALSE)=0, "",VLOOKUP($P316, 'Requirements Updated'!$A$4:$P$621,J$1,FALSE)), "")</f>
        <v/>
      </c>
      <c r="I316" s="35" t="str">
        <f>IF(OR($A$5=I$7,$B$5=I$7,$C$5=I$7, $D$5=I$7),IF(VLOOKUP($P316, 'Requirements Updated'!$A$4:$P$621,K$1,FALSE)=0, "",VLOOKUP($P316, 'Requirements Updated'!$A$4:$P$621,K$1,FALSE)), "")</f>
        <v/>
      </c>
      <c r="J316" s="35" t="str">
        <f>IF(OR($A$5=J$7,$B$5=J$7,$C$5=J$7, $D$5=J$7),IF(VLOOKUP($P316, 'Requirements Updated'!$A$4:$P$621,L$1,FALSE)=0, "",VLOOKUP($P316, 'Requirements Updated'!$A$4:$P$621,L$1,FALSE)), "")</f>
        <v/>
      </c>
      <c r="K316" s="35" t="str">
        <f>IF(OR($A$5=K$7,$B$5=K$7,$C$5=K$7, $D$5=K$7),IF(VLOOKUP($P316, 'Requirements Updated'!$A$4:$P$621,M$1,FALSE)=0, "",VLOOKUP($P316, 'Requirements Updated'!$A$4:$P$621,M$1,FALSE)), "")</f>
        <v/>
      </c>
      <c r="L316" s="17"/>
      <c r="M316" s="16" t="s">
        <v>296</v>
      </c>
      <c r="N316" s="17"/>
      <c r="O316" s="16" t="s">
        <v>160</v>
      </c>
      <c r="P316" s="16" t="str">
        <f t="shared" si="12"/>
        <v>HeatingFraction of heating load servedFractionPostBuilding/BuildingDetails/Systems/HVAC/HVACPlant/HeatingSystem/FractionHeatLoadServed</v>
      </c>
      <c r="Q316" s="94"/>
      <c r="R316" s="18"/>
    </row>
    <row r="317" spans="1:18" ht="26.25" customHeight="1" x14ac:dyDescent="0.2">
      <c r="A317" s="56" t="s">
        <v>333</v>
      </c>
      <c r="B317" s="56" t="s">
        <v>74</v>
      </c>
      <c r="C317" s="56" t="s">
        <v>504</v>
      </c>
      <c r="D317" s="17" t="str">
        <f>IFERROR(VLOOKUP($M317, Tables!$F$3:$G$9, 2, FALSE), "NEEDS QUALIFIER")</f>
        <v>Post</v>
      </c>
      <c r="E317" s="56" t="s">
        <v>738</v>
      </c>
      <c r="F317" s="16" t="str">
        <f t="shared" si="11"/>
        <v>Optional</v>
      </c>
      <c r="G317" s="16" t="str">
        <f t="shared" si="13"/>
        <v>Optional</v>
      </c>
      <c r="H317" s="35" t="str">
        <f>IF(OR($A$5=H$7,$B$5=H$7,$C$5=H$7, $D$5=H$7),IF(VLOOKUP($P317, 'Requirements Updated'!$A$4:$P$621,J$1,FALSE)=0, "",VLOOKUP($P317, 'Requirements Updated'!$A$4:$P$621,J$1,FALSE)), "")</f>
        <v/>
      </c>
      <c r="I317" s="35" t="str">
        <f>IF(OR($A$5=I$7,$B$5=I$7,$C$5=I$7, $D$5=I$7),IF(VLOOKUP($P317, 'Requirements Updated'!$A$4:$P$621,K$1,FALSE)=0, "",VLOOKUP($P317, 'Requirements Updated'!$A$4:$P$621,K$1,FALSE)), "")</f>
        <v/>
      </c>
      <c r="J317" s="35" t="str">
        <f>IF(OR($A$5=J$7,$B$5=J$7,$C$5=J$7, $D$5=J$7),IF(VLOOKUP($P317, 'Requirements Updated'!$A$4:$P$621,L$1,FALSE)=0, "",VLOOKUP($P317, 'Requirements Updated'!$A$4:$P$621,L$1,FALSE)), "")</f>
        <v/>
      </c>
      <c r="K317" s="35" t="str">
        <f>IF(OR($A$5=K$7,$B$5=K$7,$C$5=K$7, $D$5=K$7),IF(VLOOKUP($P317, 'Requirements Updated'!$A$4:$P$621,M$1,FALSE)=0, "",VLOOKUP($P317, 'Requirements Updated'!$A$4:$P$621,M$1,FALSE)), "")</f>
        <v/>
      </c>
      <c r="L317" s="17"/>
      <c r="M317" s="16" t="s">
        <v>296</v>
      </c>
      <c r="N317" s="17"/>
      <c r="O317" s="16" t="s">
        <v>161</v>
      </c>
      <c r="P317" s="16" t="str">
        <f t="shared" si="12"/>
        <v>HeatingFuelEnumerationPostBuilding/BuildingDetails/Systems/HVAC/HVACPlant/HeatingSystem/HeatingSystemFuel</v>
      </c>
      <c r="Q317" s="94"/>
      <c r="R317" s="18"/>
    </row>
    <row r="318" spans="1:18" ht="26.25" customHeight="1" x14ac:dyDescent="0.2">
      <c r="A318" s="56" t="s">
        <v>333</v>
      </c>
      <c r="B318" s="56" t="s">
        <v>152</v>
      </c>
      <c r="C318" s="56" t="s">
        <v>504</v>
      </c>
      <c r="D318" s="17" t="str">
        <f>IFERROR(VLOOKUP($M318, Tables!$F$3:$G$9, 2, FALSE), "NEEDS QUALIFIER")</f>
        <v>Post</v>
      </c>
      <c r="E318" s="56" t="s">
        <v>771</v>
      </c>
      <c r="F318" s="16" t="str">
        <f t="shared" si="11"/>
        <v>Optional</v>
      </c>
      <c r="G318" s="16" t="str">
        <f t="shared" si="13"/>
        <v>Optional</v>
      </c>
      <c r="H318" s="35" t="str">
        <f>IF(OR($A$5=H$7,$B$5=H$7,$C$5=H$7, $D$5=H$7),IF(VLOOKUP($P318, 'Requirements Updated'!$A$4:$P$621,J$1,FALSE)=0, "",VLOOKUP($P318, 'Requirements Updated'!$A$4:$P$621,J$1,FALSE)), "")</f>
        <v/>
      </c>
      <c r="I318" s="35" t="str">
        <f>IF(OR($A$5=I$7,$B$5=I$7,$C$5=I$7, $D$5=I$7),IF(VLOOKUP($P318, 'Requirements Updated'!$A$4:$P$621,K$1,FALSE)=0, "",VLOOKUP($P318, 'Requirements Updated'!$A$4:$P$621,K$1,FALSE)), "")</f>
        <v/>
      </c>
      <c r="J318" s="35" t="str">
        <f>IF(OR($A$5=J$7,$B$5=J$7,$C$5=J$7, $D$5=J$7),IF(VLOOKUP($P318, 'Requirements Updated'!$A$4:$P$621,L$1,FALSE)=0, "",VLOOKUP($P318, 'Requirements Updated'!$A$4:$P$621,L$1,FALSE)), "")</f>
        <v/>
      </c>
      <c r="K318" s="35" t="str">
        <f>IF(OR($A$5=K$7,$B$5=K$7,$C$5=K$7, $D$5=K$7),IF(VLOOKUP($P318, 'Requirements Updated'!$A$4:$P$621,M$1,FALSE)=0, "",VLOOKUP($P318, 'Requirements Updated'!$A$4:$P$621,M$1,FALSE)), "")</f>
        <v/>
      </c>
      <c r="L318" s="17"/>
      <c r="M318" s="16" t="s">
        <v>296</v>
      </c>
      <c r="N318" s="17"/>
      <c r="O318" s="16" t="s">
        <v>162</v>
      </c>
      <c r="P318" s="16" t="str">
        <f t="shared" si="12"/>
        <v>HeatingAnnual heating efficiency unitsEnumerationPostBuilding/BuildingDetails/Systems/HVAC/HVACPlant/HeatingSystem/AnnualHeatingEfficiency/Unit</v>
      </c>
      <c r="Q318" s="94"/>
      <c r="R318" s="18"/>
    </row>
    <row r="319" spans="1:18" ht="26.25" customHeight="1" x14ac:dyDescent="0.2">
      <c r="A319" s="56" t="s">
        <v>333</v>
      </c>
      <c r="B319" s="56" t="s">
        <v>154</v>
      </c>
      <c r="C319" s="56" t="s">
        <v>503</v>
      </c>
      <c r="D319" s="17" t="str">
        <f>IFERROR(VLOOKUP($M319, Tables!$F$3:$G$9, 2, FALSE), "NEEDS QUALIFIER")</f>
        <v>Post</v>
      </c>
      <c r="E319" s="56" t="s">
        <v>1128</v>
      </c>
      <c r="F319" s="16" t="str">
        <f t="shared" si="11"/>
        <v>Optional</v>
      </c>
      <c r="G319" s="16" t="str">
        <f t="shared" si="13"/>
        <v>Optional</v>
      </c>
      <c r="H319" s="35" t="str">
        <f>IF(OR($A$5=H$7,$B$5=H$7,$C$5=H$7, $D$5=H$7),IF(VLOOKUP($P319, 'Requirements Updated'!$A$4:$P$621,J$1,FALSE)=0, "",VLOOKUP($P319, 'Requirements Updated'!$A$4:$P$621,J$1,FALSE)), "")</f>
        <v/>
      </c>
      <c r="I319" s="35" t="str">
        <f>IF(OR($A$5=I$7,$B$5=I$7,$C$5=I$7, $D$5=I$7),IF(VLOOKUP($P319, 'Requirements Updated'!$A$4:$P$621,K$1,FALSE)=0, "",VLOOKUP($P319, 'Requirements Updated'!$A$4:$P$621,K$1,FALSE)), "")</f>
        <v/>
      </c>
      <c r="J319" s="35" t="str">
        <f>IF(OR($A$5=J$7,$B$5=J$7,$C$5=J$7, $D$5=J$7),IF(VLOOKUP($P319, 'Requirements Updated'!$A$4:$P$621,L$1,FALSE)=0, "",VLOOKUP($P319, 'Requirements Updated'!$A$4:$P$621,L$1,FALSE)), "")</f>
        <v/>
      </c>
      <c r="K319" s="35" t="str">
        <f>IF(OR($A$5=K$7,$B$5=K$7,$C$5=K$7, $D$5=K$7),IF(VLOOKUP($P319, 'Requirements Updated'!$A$4:$P$621,M$1,FALSE)=0, "",VLOOKUP($P319, 'Requirements Updated'!$A$4:$P$621,M$1,FALSE)), "")</f>
        <v/>
      </c>
      <c r="L319" s="17"/>
      <c r="M319" s="16" t="s">
        <v>296</v>
      </c>
      <c r="N319" s="17"/>
      <c r="O319" s="16" t="s">
        <v>163</v>
      </c>
      <c r="P319" s="16" t="str">
        <f t="shared" si="12"/>
        <v>HeatingAnnual heating efficiency valueNumberPostBuilding/BuildingDetails/Systems/HVAC/HVACPlant/HeatingSystem/AnnualHeatingEfficiency/Value</v>
      </c>
      <c r="Q319" s="94"/>
      <c r="R319" s="18"/>
    </row>
    <row r="320" spans="1:18" ht="26.25" customHeight="1" x14ac:dyDescent="0.2">
      <c r="A320" s="56" t="s">
        <v>333</v>
      </c>
      <c r="B320" s="56" t="s">
        <v>164</v>
      </c>
      <c r="C320" s="56" t="s">
        <v>504</v>
      </c>
      <c r="D320" s="17" t="str">
        <f>IFERROR(VLOOKUP($M320, Tables!$F$3:$G$9, 2, FALSE), "NEEDS QUALIFIER")</f>
        <v>Post</v>
      </c>
      <c r="E320" s="56" t="s">
        <v>725</v>
      </c>
      <c r="F320" s="16" t="str">
        <f t="shared" si="11"/>
        <v>Optional</v>
      </c>
      <c r="G320" s="16" t="str">
        <f t="shared" si="13"/>
        <v>Optional</v>
      </c>
      <c r="H320" s="35" t="str">
        <f>IF(OR($A$5=H$7,$B$5=H$7,$C$5=H$7, $D$5=H$7),IF(VLOOKUP($P320, 'Requirements Updated'!$A$4:$P$621,J$1,FALSE)=0, "",VLOOKUP($P320, 'Requirements Updated'!$A$4:$P$621,J$1,FALSE)), "")</f>
        <v/>
      </c>
      <c r="I320" s="35" t="str">
        <f>IF(OR($A$5=I$7,$B$5=I$7,$C$5=I$7, $D$5=I$7),IF(VLOOKUP($P320, 'Requirements Updated'!$A$4:$P$621,K$1,FALSE)=0, "",VLOOKUP($P320, 'Requirements Updated'!$A$4:$P$621,K$1,FALSE)), "")</f>
        <v/>
      </c>
      <c r="J320" s="35" t="str">
        <f>IF(OR($A$5=J$7,$B$5=J$7,$C$5=J$7, $D$5=J$7),IF(VLOOKUP($P320, 'Requirements Updated'!$A$4:$P$621,L$1,FALSE)=0, "",VLOOKUP($P320, 'Requirements Updated'!$A$4:$P$621,L$1,FALSE)), "")</f>
        <v/>
      </c>
      <c r="K320" s="35" t="str">
        <f>IF(OR($A$5=K$7,$B$5=K$7,$C$5=K$7, $D$5=K$7),IF(VLOOKUP($P320, 'Requirements Updated'!$A$4:$P$621,M$1,FALSE)=0, "",VLOOKUP($P320, 'Requirements Updated'!$A$4:$P$621,M$1,FALSE)), "")</f>
        <v/>
      </c>
      <c r="L320" s="17"/>
      <c r="M320" s="16" t="s">
        <v>296</v>
      </c>
      <c r="N320" s="17"/>
      <c r="O320" s="16" t="s">
        <v>165</v>
      </c>
      <c r="P320" s="16" t="str">
        <f t="shared" si="12"/>
        <v>HeatingUnit locationEnumerationPostBuilding/BuildingDetails/Systems/HVAC/HVACPlant/HeatingSystem/UnitLocation</v>
      </c>
      <c r="Q320" s="94"/>
      <c r="R320" s="18"/>
    </row>
    <row r="321" spans="1:18" ht="26.25" customHeight="1" x14ac:dyDescent="0.2">
      <c r="A321" s="56" t="s">
        <v>333</v>
      </c>
      <c r="B321" s="56" t="s">
        <v>45</v>
      </c>
      <c r="C321" s="56" t="s">
        <v>516</v>
      </c>
      <c r="D321" s="17" t="str">
        <f>IFERROR(VLOOKUP($M321, Tables!$F$3:$G$9, 2, FALSE), "NEEDS QUALIFIER")</f>
        <v>Post</v>
      </c>
      <c r="E321" s="56" t="str">
        <f>A321&amp;" Manufacturer Name"</f>
        <v>Heating Manufacturer Name</v>
      </c>
      <c r="F321" s="16" t="str">
        <f t="shared" si="11"/>
        <v>Optional</v>
      </c>
      <c r="G321" s="16" t="str">
        <f t="shared" si="13"/>
        <v>Optional</v>
      </c>
      <c r="H321" s="35" t="str">
        <f>IF(OR($A$5=H$7,$B$5=H$7,$C$5=H$7, $D$5=H$7),IF(VLOOKUP($P321, 'Requirements Updated'!$A$4:$P$621,J$1,FALSE)=0, "",VLOOKUP($P321, 'Requirements Updated'!$A$4:$P$621,J$1,FALSE)), "")</f>
        <v/>
      </c>
      <c r="I321" s="35" t="str">
        <f>IF(OR($A$5=I$7,$B$5=I$7,$C$5=I$7, $D$5=I$7),IF(VLOOKUP($P321, 'Requirements Updated'!$A$4:$P$621,K$1,FALSE)=0, "",VLOOKUP($P321, 'Requirements Updated'!$A$4:$P$621,K$1,FALSE)), "")</f>
        <v/>
      </c>
      <c r="J321" s="35" t="str">
        <f>IF(OR($A$5=J$7,$B$5=J$7,$C$5=J$7, $D$5=J$7),IF(VLOOKUP($P321, 'Requirements Updated'!$A$4:$P$621,L$1,FALSE)=0, "",VLOOKUP($P321, 'Requirements Updated'!$A$4:$P$621,L$1,FALSE)), "")</f>
        <v/>
      </c>
      <c r="K321" s="35" t="str">
        <f>IF(OR($A$5=K$7,$B$5=K$7,$C$5=K$7, $D$5=K$7),IF(VLOOKUP($P321, 'Requirements Updated'!$A$4:$P$621,M$1,FALSE)=0, "",VLOOKUP($P321, 'Requirements Updated'!$A$4:$P$621,M$1,FALSE)), "")</f>
        <v/>
      </c>
      <c r="L321" s="17"/>
      <c r="M321" s="16" t="s">
        <v>296</v>
      </c>
      <c r="N321" s="17"/>
      <c r="O321" s="16" t="s">
        <v>166</v>
      </c>
      <c r="P321" s="16" t="str">
        <f t="shared" si="12"/>
        <v>HeatingManufacturerTextPostBuilding/BuildingDetails/Systems/HVAC/HVACPlant/HeatingSystem/Manufacturer</v>
      </c>
      <c r="Q321" s="94"/>
      <c r="R321" s="18"/>
    </row>
    <row r="322" spans="1:18" ht="26.25" customHeight="1" x14ac:dyDescent="0.2">
      <c r="A322" s="56" t="s">
        <v>333</v>
      </c>
      <c r="B322" s="56" t="s">
        <v>47</v>
      </c>
      <c r="C322" s="56" t="s">
        <v>516</v>
      </c>
      <c r="D322" s="17" t="str">
        <f>IFERROR(VLOOKUP($M322, Tables!$F$3:$G$9, 2, FALSE), "NEEDS QUALIFIER")</f>
        <v>Post</v>
      </c>
      <c r="E322" s="56" t="str">
        <f>A322&amp;" Manufacturer Model Number"</f>
        <v>Heating Manufacturer Model Number</v>
      </c>
      <c r="F322" s="16" t="str">
        <f t="shared" si="11"/>
        <v>Optional</v>
      </c>
      <c r="G322" s="16" t="str">
        <f t="shared" si="13"/>
        <v>Optional</v>
      </c>
      <c r="H322" s="35" t="str">
        <f>IF(OR($A$5=H$7,$B$5=H$7,$C$5=H$7, $D$5=H$7),IF(VLOOKUP($P322, 'Requirements Updated'!$A$4:$P$621,J$1,FALSE)=0, "",VLOOKUP($P322, 'Requirements Updated'!$A$4:$P$621,J$1,FALSE)), "")</f>
        <v/>
      </c>
      <c r="I322" s="35" t="str">
        <f>IF(OR($A$5=I$7,$B$5=I$7,$C$5=I$7, $D$5=I$7),IF(VLOOKUP($P322, 'Requirements Updated'!$A$4:$P$621,K$1,FALSE)=0, "",VLOOKUP($P322, 'Requirements Updated'!$A$4:$P$621,K$1,FALSE)), "")</f>
        <v/>
      </c>
      <c r="J322" s="35" t="str">
        <f>IF(OR($A$5=J$7,$B$5=J$7,$C$5=J$7, $D$5=J$7),IF(VLOOKUP($P322, 'Requirements Updated'!$A$4:$P$621,L$1,FALSE)=0, "",VLOOKUP($P322, 'Requirements Updated'!$A$4:$P$621,L$1,FALSE)), "")</f>
        <v/>
      </c>
      <c r="K322" s="35" t="str">
        <f>IF(OR($A$5=K$7,$B$5=K$7,$C$5=K$7, $D$5=K$7),IF(VLOOKUP($P322, 'Requirements Updated'!$A$4:$P$621,M$1,FALSE)=0, "",VLOOKUP($P322, 'Requirements Updated'!$A$4:$P$621,M$1,FALSE)), "")</f>
        <v/>
      </c>
      <c r="L322" s="17"/>
      <c r="M322" s="16" t="s">
        <v>296</v>
      </c>
      <c r="N322" s="17"/>
      <c r="O322" s="16" t="s">
        <v>167</v>
      </c>
      <c r="P322" s="16" t="str">
        <f t="shared" si="12"/>
        <v>HeatingModel numberTextPostBuilding/BuildingDetails/Systems/HVAC/HVACPlant/HeatingSystem/ModelNumber</v>
      </c>
      <c r="Q322" s="94"/>
      <c r="R322" s="18"/>
    </row>
    <row r="323" spans="1:18" ht="26.25" customHeight="1" x14ac:dyDescent="0.2">
      <c r="A323" s="56" t="s">
        <v>333</v>
      </c>
      <c r="B323" s="56" t="s">
        <v>168</v>
      </c>
      <c r="C323" s="56" t="s">
        <v>504</v>
      </c>
      <c r="D323" s="17" t="str">
        <f>IFERROR(VLOOKUP($M323, Tables!$F$3:$G$9, 2, FALSE), "NEEDS QUALIFIER")</f>
        <v>Post</v>
      </c>
      <c r="E323" s="56" t="s">
        <v>773</v>
      </c>
      <c r="F323" s="16" t="str">
        <f t="shared" si="11"/>
        <v>Optional</v>
      </c>
      <c r="G323" s="16" t="str">
        <f t="shared" si="13"/>
        <v>Optional</v>
      </c>
      <c r="H323" s="35" t="str">
        <f>IF(OR($A$5=H$7,$B$5=H$7,$C$5=H$7, $D$5=H$7),IF(VLOOKUP($P323, 'Requirements Updated'!$A$4:$P$621,J$1,FALSE)=0, "",VLOOKUP($P323, 'Requirements Updated'!$A$4:$P$621,J$1,FALSE)), "")</f>
        <v/>
      </c>
      <c r="I323" s="35" t="str">
        <f>IF(OR($A$5=I$7,$B$5=I$7,$C$5=I$7, $D$5=I$7),IF(VLOOKUP($P323, 'Requirements Updated'!$A$4:$P$621,K$1,FALSE)=0, "",VLOOKUP($P323, 'Requirements Updated'!$A$4:$P$621,K$1,FALSE)), "")</f>
        <v/>
      </c>
      <c r="J323" s="35" t="str">
        <f>IF(OR($A$5=J$7,$B$5=J$7,$C$5=J$7, $D$5=J$7),IF(VLOOKUP($P323, 'Requirements Updated'!$A$4:$P$621,L$1,FALSE)=0, "",VLOOKUP($P323, 'Requirements Updated'!$A$4:$P$621,L$1,FALSE)), "")</f>
        <v/>
      </c>
      <c r="K323" s="35" t="str">
        <f>IF(OR($A$5=K$7,$B$5=K$7,$C$5=K$7, $D$5=K$7),IF(VLOOKUP($P323, 'Requirements Updated'!$A$4:$P$621,M$1,FALSE)=0, "",VLOOKUP($P323, 'Requirements Updated'!$A$4:$P$621,M$1,FALSE)), "")</f>
        <v/>
      </c>
      <c r="L323" s="17"/>
      <c r="M323" s="16" t="s">
        <v>296</v>
      </c>
      <c r="N323" s="17"/>
      <c r="O323" s="16" t="s">
        <v>169</v>
      </c>
      <c r="P323" s="16" t="str">
        <f t="shared" si="12"/>
        <v>HeatingHeating system typeEnumerationPostBuilding/BuildingDetails/Systems/HVAC/HVACPlant/HeatingSystem/HeatingSystemType</v>
      </c>
      <c r="Q323" s="94"/>
      <c r="R323" s="18"/>
    </row>
    <row r="324" spans="1:18" ht="26.25" customHeight="1" x14ac:dyDescent="0.2">
      <c r="A324" s="56" t="s">
        <v>333</v>
      </c>
      <c r="B324" s="56" t="s">
        <v>51</v>
      </c>
      <c r="C324" s="56" t="s">
        <v>503</v>
      </c>
      <c r="D324" s="17" t="str">
        <f>IFERROR(VLOOKUP($M324, Tables!$F$3:$G$9, 2, FALSE), "NEEDS QUALIFIER")</f>
        <v>Post</v>
      </c>
      <c r="E324" s="56" t="str">
        <f>A324&amp;" Manufactured Year"</f>
        <v>Heating Manufactured Year</v>
      </c>
      <c r="F324" s="16" t="str">
        <f t="shared" si="11"/>
        <v>Optional</v>
      </c>
      <c r="G324" s="16" t="str">
        <f t="shared" si="13"/>
        <v>Optional</v>
      </c>
      <c r="H324" s="35" t="str">
        <f>IF(OR($A$5=H$7,$B$5=H$7,$C$5=H$7, $D$5=H$7),IF(VLOOKUP($P324, 'Requirements Updated'!$A$4:$P$621,J$1,FALSE)=0, "",VLOOKUP($P324, 'Requirements Updated'!$A$4:$P$621,J$1,FALSE)), "")</f>
        <v/>
      </c>
      <c r="I324" s="35" t="str">
        <f>IF(OR($A$5=I$7,$B$5=I$7,$C$5=I$7, $D$5=I$7),IF(VLOOKUP($P324, 'Requirements Updated'!$A$4:$P$621,K$1,FALSE)=0, "",VLOOKUP($P324, 'Requirements Updated'!$A$4:$P$621,K$1,FALSE)), "")</f>
        <v/>
      </c>
      <c r="J324" s="35" t="str">
        <f>IF(OR($A$5=J$7,$B$5=J$7,$C$5=J$7, $D$5=J$7),IF(VLOOKUP($P324, 'Requirements Updated'!$A$4:$P$621,L$1,FALSE)=0, "",VLOOKUP($P324, 'Requirements Updated'!$A$4:$P$621,L$1,FALSE)), "")</f>
        <v/>
      </c>
      <c r="K324" s="35" t="str">
        <f>IF(OR($A$5=K$7,$B$5=K$7,$C$5=K$7, $D$5=K$7),IF(VLOOKUP($P324, 'Requirements Updated'!$A$4:$P$621,M$1,FALSE)=0, "",VLOOKUP($P324, 'Requirements Updated'!$A$4:$P$621,M$1,FALSE)), "")</f>
        <v/>
      </c>
      <c r="L324" s="17"/>
      <c r="M324" s="16" t="s">
        <v>296</v>
      </c>
      <c r="N324" s="17"/>
      <c r="O324" s="16" t="s">
        <v>173</v>
      </c>
      <c r="P324" s="16" t="str">
        <f t="shared" si="12"/>
        <v>HeatingModel yearNumberPostBuilding/BuildingDetails/Systems/HVAC/HVACPlant/HeatingSystem/ModelYear</v>
      </c>
      <c r="Q324" s="94"/>
      <c r="R324" s="18"/>
    </row>
    <row r="325" spans="1:18" ht="26.25" customHeight="1" x14ac:dyDescent="0.2">
      <c r="A325" s="56" t="s">
        <v>333</v>
      </c>
      <c r="B325" s="56" t="s">
        <v>297</v>
      </c>
      <c r="C325" s="56" t="s">
        <v>117</v>
      </c>
      <c r="D325" s="17" t="str">
        <f>IFERROR(VLOOKUP($M325, Tables!$F$3:$G$9, 2, FALSE), "NEEDS QUALIFIER")</f>
        <v>Post</v>
      </c>
      <c r="E325" s="56" t="s">
        <v>760</v>
      </c>
      <c r="F325" s="16" t="str">
        <f t="shared" si="11"/>
        <v>Optional</v>
      </c>
      <c r="G325" s="16" t="str">
        <f t="shared" si="13"/>
        <v>Optional</v>
      </c>
      <c r="H325" s="35" t="str">
        <f>IF(OR($A$5=H$7,$B$5=H$7,$C$5=H$7, $D$5=H$7),IF(VLOOKUP($P325, 'Requirements Updated'!$A$4:$P$621,J$1,FALSE)=0, "",VLOOKUP($P325, 'Requirements Updated'!$A$4:$P$621,J$1,FALSE)), "")</f>
        <v/>
      </c>
      <c r="I325" s="35" t="str">
        <f>IF(OR($A$5=I$7,$B$5=I$7,$C$5=I$7, $D$5=I$7),IF(VLOOKUP($P325, 'Requirements Updated'!$A$4:$P$621,K$1,FALSE)=0, "",VLOOKUP($P325, 'Requirements Updated'!$A$4:$P$621,K$1,FALSE)), "")</f>
        <v/>
      </c>
      <c r="J325" s="35" t="str">
        <f>IF(OR($A$5=J$7,$B$5=J$7,$C$5=J$7, $D$5=J$7),IF(VLOOKUP($P325, 'Requirements Updated'!$A$4:$P$621,L$1,FALSE)=0, "",VLOOKUP($P325, 'Requirements Updated'!$A$4:$P$621,L$1,FALSE)), "")</f>
        <v/>
      </c>
      <c r="K325" s="35" t="str">
        <f>IF(OR($A$5=K$7,$B$5=K$7,$C$5=K$7, $D$5=K$7),IF(VLOOKUP($P325, 'Requirements Updated'!$A$4:$P$621,M$1,FALSE)=0, "",VLOOKUP($P325, 'Requirements Updated'!$A$4:$P$621,M$1,FALSE)), "")</f>
        <v/>
      </c>
      <c r="L325" s="17"/>
      <c r="M325" s="16" t="s">
        <v>296</v>
      </c>
      <c r="N325" s="17"/>
      <c r="O325" s="16" t="s">
        <v>298</v>
      </c>
      <c r="P325" s="16" t="str">
        <f t="shared" si="12"/>
        <v>HeatingReplaced systemSystem IDPostProject/ProjectDetails/Measures/Measure/ReplacedComponents/ReplacedComponent</v>
      </c>
      <c r="Q325" s="94"/>
      <c r="R325" s="18"/>
    </row>
    <row r="326" spans="1:18" ht="26.25" customHeight="1" x14ac:dyDescent="0.2">
      <c r="A326" s="56" t="s">
        <v>335</v>
      </c>
      <c r="B326" s="56" t="s">
        <v>336</v>
      </c>
      <c r="C326" s="56" t="s">
        <v>505</v>
      </c>
      <c r="D326" s="17" t="str">
        <f>IFERROR(VLOOKUP($M326, Tables!$F$3:$G$9, 2, FALSE), "NEEDS QUALIFIER")</f>
        <v>Pre</v>
      </c>
      <c r="E326" s="56" t="s">
        <v>1148</v>
      </c>
      <c r="F326" s="16" t="str">
        <f t="shared" si="11"/>
        <v>Optional</v>
      </c>
      <c r="G326" s="16" t="str">
        <f t="shared" si="13"/>
        <v>Optional</v>
      </c>
      <c r="H326" s="35" t="str">
        <f>IF(OR($A$5=H$7,$B$5=H$7,$C$5=H$7, $D$5=H$7),IF(VLOOKUP($P326, 'Requirements Updated'!$A$4:$P$621,J$1,FALSE)=0, "",VLOOKUP($P326, 'Requirements Updated'!$A$4:$P$621,J$1,FALSE)), "")</f>
        <v/>
      </c>
      <c r="I326" s="35" t="str">
        <f>IF(OR($A$5=I$7,$B$5=I$7,$C$5=I$7, $D$5=I$7),IF(VLOOKUP($P326, 'Requirements Updated'!$A$4:$P$621,K$1,FALSE)=0, "",VLOOKUP($P326, 'Requirements Updated'!$A$4:$P$621,K$1,FALSE)), "")</f>
        <v/>
      </c>
      <c r="J326" s="35" t="str">
        <f>IF(OR($A$5=J$7,$B$5=J$7,$C$5=J$7, $D$5=J$7),IF(VLOOKUP($P326, 'Requirements Updated'!$A$4:$P$621,L$1,FALSE)=0, "",VLOOKUP($P326, 'Requirements Updated'!$A$4:$P$621,L$1,FALSE)), "")</f>
        <v/>
      </c>
      <c r="K326" s="35" t="str">
        <f>IF(OR($A$5=K$7,$B$5=K$7,$C$5=K$7, $D$5=K$7),IF(VLOOKUP($P326, 'Requirements Updated'!$A$4:$P$621,M$1,FALSE)=0, "",VLOOKUP($P326, 'Requirements Updated'!$A$4:$P$621,M$1,FALSE)), "")</f>
        <v/>
      </c>
      <c r="L326" s="17"/>
      <c r="M326" s="16" t="s">
        <v>21</v>
      </c>
      <c r="N326" s="17"/>
      <c r="O326" s="16" t="s">
        <v>337</v>
      </c>
      <c r="P326" s="16" t="str">
        <f t="shared" si="12"/>
        <v>HVAC distributionFraction duct areaFractionPreBuilding/BuildingDetails/Systems/HVAC/HVACDistribution/DistributionSystemType/AirDistribution/Ducts/FractionDuctArea</v>
      </c>
      <c r="Q326" s="94"/>
      <c r="R326" s="18"/>
    </row>
    <row r="327" spans="1:18" ht="26.25" customHeight="1" x14ac:dyDescent="0.2">
      <c r="A327" s="56" t="s">
        <v>335</v>
      </c>
      <c r="B327" s="56" t="s">
        <v>338</v>
      </c>
      <c r="C327" s="56" t="s">
        <v>503</v>
      </c>
      <c r="D327" s="17" t="str">
        <f>IFERROR(VLOOKUP($M327, Tables!$F$3:$G$9, 2, FALSE), "NEEDS QUALIFIER")</f>
        <v>Pre</v>
      </c>
      <c r="E327" s="56" t="s">
        <v>555</v>
      </c>
      <c r="F327" s="16" t="str">
        <f t="shared" si="11"/>
        <v>Optional</v>
      </c>
      <c r="G327" s="16" t="str">
        <f t="shared" si="13"/>
        <v>Optional</v>
      </c>
      <c r="H327" s="35" t="str">
        <f>IF(OR($A$5=H$7,$B$5=H$7,$C$5=H$7, $D$5=H$7),IF(VLOOKUP($P327, 'Requirements Updated'!$A$4:$P$621,J$1,FALSE)=0, "",VLOOKUP($P327, 'Requirements Updated'!$A$4:$P$621,J$1,FALSE)), "")</f>
        <v/>
      </c>
      <c r="I327" s="35" t="str">
        <f>IF(OR($A$5=I$7,$B$5=I$7,$C$5=I$7, $D$5=I$7),IF(VLOOKUP($P327, 'Requirements Updated'!$A$4:$P$621,K$1,FALSE)=0, "",VLOOKUP($P327, 'Requirements Updated'!$A$4:$P$621,K$1,FALSE)), "")</f>
        <v/>
      </c>
      <c r="J327" s="35" t="str">
        <f>IF(OR($A$5=J$7,$B$5=J$7,$C$5=J$7, $D$5=J$7),IF(VLOOKUP($P327, 'Requirements Updated'!$A$4:$P$621,L$1,FALSE)=0, "",VLOOKUP($P327, 'Requirements Updated'!$A$4:$P$621,L$1,FALSE)), "")</f>
        <v/>
      </c>
      <c r="K327" s="35" t="str">
        <f>IF(OR($A$5=K$7,$B$5=K$7,$C$5=K$7, $D$5=K$7),IF(VLOOKUP($P327, 'Requirements Updated'!$A$4:$P$621,M$1,FALSE)=0, "",VLOOKUP($P327, 'Requirements Updated'!$A$4:$P$621,M$1,FALSE)), "")</f>
        <v/>
      </c>
      <c r="L327" s="17"/>
      <c r="M327" s="16" t="s">
        <v>21</v>
      </c>
      <c r="N327" s="17"/>
      <c r="O327" s="16" t="s">
        <v>460</v>
      </c>
      <c r="P327" s="16" t="str">
        <f t="shared" si="12"/>
        <v>HVAC distributionAnnual heating distribution system efficiencyNumberPreBuilding/BuildingDetails/Systems/HVAC/HVACDistribution/AnnualHeatingDistributionSystemEfficiency</v>
      </c>
      <c r="Q327" s="94"/>
      <c r="R327" s="18"/>
    </row>
    <row r="328" spans="1:18" ht="26.25" customHeight="1" x14ac:dyDescent="0.2">
      <c r="A328" s="56" t="s">
        <v>335</v>
      </c>
      <c r="B328" s="56" t="s">
        <v>339</v>
      </c>
      <c r="C328" s="56" t="s">
        <v>503</v>
      </c>
      <c r="D328" s="17" t="str">
        <f>IFERROR(VLOOKUP($M328, Tables!$F$3:$G$9, 2, FALSE), "NEEDS QUALIFIER")</f>
        <v>Pre</v>
      </c>
      <c r="E328" s="56" t="s">
        <v>556</v>
      </c>
      <c r="F328" s="16" t="str">
        <f t="shared" si="11"/>
        <v>Optional</v>
      </c>
      <c r="G328" s="16" t="str">
        <f t="shared" si="13"/>
        <v>Optional</v>
      </c>
      <c r="H328" s="35" t="str">
        <f>IF(OR($A$5=H$7,$B$5=H$7,$C$5=H$7, $D$5=H$7),IF(VLOOKUP($P328, 'Requirements Updated'!$A$4:$P$621,J$1,FALSE)=0, "",VLOOKUP($P328, 'Requirements Updated'!$A$4:$P$621,J$1,FALSE)), "")</f>
        <v/>
      </c>
      <c r="I328" s="35" t="str">
        <f>IF(OR($A$5=I$7,$B$5=I$7,$C$5=I$7, $D$5=I$7),IF(VLOOKUP($P328, 'Requirements Updated'!$A$4:$P$621,K$1,FALSE)=0, "",VLOOKUP($P328, 'Requirements Updated'!$A$4:$P$621,K$1,FALSE)), "")</f>
        <v/>
      </c>
      <c r="J328" s="35" t="str">
        <f>IF(OR($A$5=J$7,$B$5=J$7,$C$5=J$7, $D$5=J$7),IF(VLOOKUP($P328, 'Requirements Updated'!$A$4:$P$621,L$1,FALSE)=0, "",VLOOKUP($P328, 'Requirements Updated'!$A$4:$P$621,L$1,FALSE)), "")</f>
        <v/>
      </c>
      <c r="K328" s="35" t="str">
        <f>IF(OR($A$5=K$7,$B$5=K$7,$C$5=K$7, $D$5=K$7),IF(VLOOKUP($P328, 'Requirements Updated'!$A$4:$P$621,M$1,FALSE)=0, "",VLOOKUP($P328, 'Requirements Updated'!$A$4:$P$621,M$1,FALSE)), "")</f>
        <v/>
      </c>
      <c r="L328" s="17"/>
      <c r="M328" s="16" t="s">
        <v>21</v>
      </c>
      <c r="N328" s="17"/>
      <c r="O328" s="16" t="s">
        <v>461</v>
      </c>
      <c r="P328" s="16" t="str">
        <f t="shared" si="12"/>
        <v>HVAC distributionAnnual cooling distribution system efficiencyNumberPreBuilding/BuildingDetails/Systems/HVAC/HVACDistribution/AnnualCoolingDistributionSystemEfficiency</v>
      </c>
      <c r="Q328" s="94"/>
      <c r="R328" s="18"/>
    </row>
    <row r="329" spans="1:18" ht="26.25" customHeight="1" x14ac:dyDescent="0.2">
      <c r="A329" s="56" t="s">
        <v>335</v>
      </c>
      <c r="B329" s="56" t="s">
        <v>174</v>
      </c>
      <c r="C329" s="56" t="s">
        <v>584</v>
      </c>
      <c r="D329" s="17" t="str">
        <f>IFERROR(VLOOKUP($M329, Tables!$F$3:$G$9, 2, FALSE), "NEEDS QUALIFIER")</f>
        <v>Pre</v>
      </c>
      <c r="E329" s="56" t="s">
        <v>557</v>
      </c>
      <c r="F329" s="16" t="str">
        <f t="shared" si="11"/>
        <v>Optional</v>
      </c>
      <c r="G329" s="16" t="str">
        <f t="shared" si="13"/>
        <v>Optional</v>
      </c>
      <c r="H329" s="35" t="str">
        <f>IF(OR($A$5=H$7,$B$5=H$7,$C$5=H$7, $D$5=H$7),IF(VLOOKUP($P329, 'Requirements Updated'!$A$4:$P$621,J$1,FALSE)=0, "",VLOOKUP($P329, 'Requirements Updated'!$A$4:$P$621,J$1,FALSE)), "")</f>
        <v/>
      </c>
      <c r="I329" s="35" t="str">
        <f>IF(OR($A$5=I$7,$B$5=I$7,$C$5=I$7, $D$5=I$7),IF(VLOOKUP($P329, 'Requirements Updated'!$A$4:$P$621,K$1,FALSE)=0, "",VLOOKUP($P329, 'Requirements Updated'!$A$4:$P$621,K$1,FALSE)), "")</f>
        <v/>
      </c>
      <c r="J329" s="35" t="str">
        <f>IF(OR($A$5=J$7,$B$5=J$7,$C$5=J$7, $D$5=J$7),IF(VLOOKUP($P329, 'Requirements Updated'!$A$4:$P$621,L$1,FALSE)=0, "",VLOOKUP($P329, 'Requirements Updated'!$A$4:$P$621,L$1,FALSE)), "")</f>
        <v/>
      </c>
      <c r="K329" s="35" t="str">
        <f>IF(OR($A$5=K$7,$B$5=K$7,$C$5=K$7, $D$5=K$7),IF(VLOOKUP($P329, 'Requirements Updated'!$A$4:$P$621,M$1,FALSE)=0, "",VLOOKUP($P329, 'Requirements Updated'!$A$4:$P$621,M$1,FALSE)), "")</f>
        <v/>
      </c>
      <c r="L329" s="17"/>
      <c r="M329" s="16" t="s">
        <v>21</v>
      </c>
      <c r="N329" s="17"/>
      <c r="O329" s="16" t="s">
        <v>175</v>
      </c>
      <c r="P329" s="16" t="str">
        <f t="shared" ref="P329:P392" si="14">IF(LEN(A329&amp;B329&amp;C329&amp;D329&amp;O329)&gt;255, LEFT(A329&amp;B329&amp;C329&amp;D329&amp;O329, 255), A329&amp;B329&amp;C329&amp;D329&amp;O329)</f>
        <v>HVAC distributionConditioned floor area servedNumber (sq.ft.)PreBuilding/BuildingDetails/Systems/HVAC/HVACDistribution/ConditionedFloorAreaServed</v>
      </c>
      <c r="Q329" s="94"/>
      <c r="R329" s="18"/>
    </row>
    <row r="330" spans="1:18" ht="26.25" customHeight="1" x14ac:dyDescent="0.2">
      <c r="A330" s="56" t="s">
        <v>335</v>
      </c>
      <c r="B330" s="56" t="s">
        <v>176</v>
      </c>
      <c r="C330" s="56" t="s">
        <v>558</v>
      </c>
      <c r="D330" s="17" t="str">
        <f>IFERROR(VLOOKUP($M330, Tables!$F$3:$G$9, 2, FALSE), "NEEDS QUALIFIER")</f>
        <v>Pre</v>
      </c>
      <c r="E330" s="56" t="s">
        <v>1149</v>
      </c>
      <c r="F330" s="16" t="str">
        <f t="shared" si="11"/>
        <v>Optional</v>
      </c>
      <c r="G330" s="16" t="str">
        <f t="shared" ref="G330:G393" si="15">F330</f>
        <v>Optional</v>
      </c>
      <c r="H330" s="35" t="str">
        <f>IF(OR($A$5=H$7,$B$5=H$7,$C$5=H$7, $D$5=H$7),IF(VLOOKUP($P330, 'Requirements Updated'!$A$4:$P$621,J$1,FALSE)=0, "",VLOOKUP($P330, 'Requirements Updated'!$A$4:$P$621,J$1,FALSE)), "")</f>
        <v/>
      </c>
      <c r="I330" s="35" t="str">
        <f>IF(OR($A$5=I$7,$B$5=I$7,$C$5=I$7, $D$5=I$7),IF(VLOOKUP($P330, 'Requirements Updated'!$A$4:$P$621,K$1,FALSE)=0, "",VLOOKUP($P330, 'Requirements Updated'!$A$4:$P$621,K$1,FALSE)), "")</f>
        <v/>
      </c>
      <c r="J330" s="35" t="str">
        <f>IF(OR($A$5=J$7,$B$5=J$7,$C$5=J$7, $D$5=J$7),IF(VLOOKUP($P330, 'Requirements Updated'!$A$4:$P$621,L$1,FALSE)=0, "",VLOOKUP($P330, 'Requirements Updated'!$A$4:$P$621,L$1,FALSE)), "")</f>
        <v/>
      </c>
      <c r="K330" s="35" t="str">
        <f>IF(OR($A$5=K$7,$B$5=K$7,$C$5=K$7, $D$5=K$7),IF(VLOOKUP($P330, 'Requirements Updated'!$A$4:$P$621,M$1,FALSE)=0, "",VLOOKUP($P330, 'Requirements Updated'!$A$4:$P$621,M$1,FALSE)), "")</f>
        <v/>
      </c>
      <c r="L330" s="17"/>
      <c r="M330" s="16" t="s">
        <v>21</v>
      </c>
      <c r="N330" s="17" t="s">
        <v>178</v>
      </c>
      <c r="O330" s="16" t="s">
        <v>179</v>
      </c>
      <c r="P330" s="16" t="str">
        <f t="shared" si="14"/>
        <v>HVAC distributionMeasured duct leakageNumber (CFM)PreBuilding/BuildingDetails/Systems/HVAC/HVACDistribution/DistributionSystemType/AirDistribution/DuctLeakageMeasurement/DuctLeakage/Value</v>
      </c>
      <c r="Q330" s="94"/>
      <c r="R330" s="18"/>
    </row>
    <row r="331" spans="1:18" ht="26.25" customHeight="1" x14ac:dyDescent="0.2">
      <c r="A331" s="56" t="s">
        <v>335</v>
      </c>
      <c r="B331" s="56" t="s">
        <v>180</v>
      </c>
      <c r="C331" s="56" t="s">
        <v>504</v>
      </c>
      <c r="D331" s="17" t="str">
        <f>IFERROR(VLOOKUP($M331, Tables!$F$3:$G$9, 2, FALSE), "NEEDS QUALIFIER")</f>
        <v>Pre</v>
      </c>
      <c r="E331" s="56" t="s">
        <v>778</v>
      </c>
      <c r="F331" s="16" t="str">
        <f t="shared" si="11"/>
        <v>Optional</v>
      </c>
      <c r="G331" s="16" t="str">
        <f t="shared" si="15"/>
        <v>Optional</v>
      </c>
      <c r="H331" s="35" t="str">
        <f>IF(OR($A$5=H$7,$B$5=H$7,$C$5=H$7, $D$5=H$7),IF(VLOOKUP($P331, 'Requirements Updated'!$A$4:$P$621,J$1,FALSE)=0, "",VLOOKUP($P331, 'Requirements Updated'!$A$4:$P$621,J$1,FALSE)), "")</f>
        <v/>
      </c>
      <c r="I331" s="35" t="str">
        <f>IF(OR($A$5=I$7,$B$5=I$7,$C$5=I$7, $D$5=I$7),IF(VLOOKUP($P331, 'Requirements Updated'!$A$4:$P$621,K$1,FALSE)=0, "",VLOOKUP($P331, 'Requirements Updated'!$A$4:$P$621,K$1,FALSE)), "")</f>
        <v/>
      </c>
      <c r="J331" s="35" t="str">
        <f>IF(OR($A$5=J$7,$B$5=J$7,$C$5=J$7, $D$5=J$7),IF(VLOOKUP($P331, 'Requirements Updated'!$A$4:$P$621,L$1,FALSE)=0, "",VLOOKUP($P331, 'Requirements Updated'!$A$4:$P$621,L$1,FALSE)), "")</f>
        <v/>
      </c>
      <c r="K331" s="35" t="str">
        <f>IF(OR($A$5=K$7,$B$5=K$7,$C$5=K$7, $D$5=K$7),IF(VLOOKUP($P331, 'Requirements Updated'!$A$4:$P$621,M$1,FALSE)=0, "",VLOOKUP($P331, 'Requirements Updated'!$A$4:$P$621,M$1,FALSE)), "")</f>
        <v/>
      </c>
      <c r="L331" s="17"/>
      <c r="M331" s="16" t="s">
        <v>21</v>
      </c>
      <c r="N331" s="17" t="s">
        <v>178</v>
      </c>
      <c r="O331" s="16" t="s">
        <v>181</v>
      </c>
      <c r="P331" s="16" t="str">
        <f t="shared" si="14"/>
        <v>HVAC distributionDuct leakage test unit of measurementEnumerationPreBuilding/BuildingDetails/Systems/HVAC/HVACDistribution/DistributionSystemType/AirDistribution/DuctLeakageMeasurement/DuctLeakage/Units</v>
      </c>
      <c r="Q331" s="94"/>
      <c r="R331" s="18"/>
    </row>
    <row r="332" spans="1:18" ht="26.25" customHeight="1" x14ac:dyDescent="0.2">
      <c r="A332" s="56" t="s">
        <v>335</v>
      </c>
      <c r="B332" s="56" t="s">
        <v>182</v>
      </c>
      <c r="C332" s="56" t="s">
        <v>504</v>
      </c>
      <c r="D332" s="17" t="str">
        <f>IFERROR(VLOOKUP($M332, Tables!$F$3:$G$9, 2, FALSE), "NEEDS QUALIFIER")</f>
        <v>Pre</v>
      </c>
      <c r="E332" s="56" t="s">
        <v>780</v>
      </c>
      <c r="F332" s="16" t="str">
        <f t="shared" si="11"/>
        <v>Optional</v>
      </c>
      <c r="G332" s="16" t="str">
        <f t="shared" si="15"/>
        <v>Optional</v>
      </c>
      <c r="H332" s="35" t="str">
        <f>IF(OR($A$5=H$7,$B$5=H$7,$C$5=H$7, $D$5=H$7),IF(VLOOKUP($P332, 'Requirements Updated'!$A$4:$P$621,J$1,FALSE)=0, "",VLOOKUP($P332, 'Requirements Updated'!$A$4:$P$621,J$1,FALSE)), "")</f>
        <v/>
      </c>
      <c r="I332" s="35" t="str">
        <f>IF(OR($A$5=I$7,$B$5=I$7,$C$5=I$7, $D$5=I$7),IF(VLOOKUP($P332, 'Requirements Updated'!$A$4:$P$621,K$1,FALSE)=0, "",VLOOKUP($P332, 'Requirements Updated'!$A$4:$P$621,K$1,FALSE)), "")</f>
        <v/>
      </c>
      <c r="J332" s="35" t="str">
        <f>IF(OR($A$5=J$7,$B$5=J$7,$C$5=J$7, $D$5=J$7),IF(VLOOKUP($P332, 'Requirements Updated'!$A$4:$P$621,L$1,FALSE)=0, "",VLOOKUP($P332, 'Requirements Updated'!$A$4:$P$621,L$1,FALSE)), "")</f>
        <v/>
      </c>
      <c r="K332" s="35" t="str">
        <f>IF(OR($A$5=K$7,$B$5=K$7,$C$5=K$7, $D$5=K$7),IF(VLOOKUP($P332, 'Requirements Updated'!$A$4:$P$621,M$1,FALSE)=0, "",VLOOKUP($P332, 'Requirements Updated'!$A$4:$P$621,M$1,FALSE)), "")</f>
        <v/>
      </c>
      <c r="L332" s="17"/>
      <c r="M332" s="16" t="s">
        <v>21</v>
      </c>
      <c r="N332" s="17"/>
      <c r="O332" s="16" t="s">
        <v>183</v>
      </c>
      <c r="P332" s="16" t="str">
        <f t="shared" si="14"/>
        <v>HVAC distributionDuct locationEnumerationPreBuilding/BuildingDetails/Systems/HVAC/HVACDistribution/DistributionSystemType/AirDistribution/Ducts/DuctLocation</v>
      </c>
      <c r="Q332" s="94"/>
      <c r="R332" s="18"/>
    </row>
    <row r="333" spans="1:18" ht="26.25" customHeight="1" x14ac:dyDescent="0.2">
      <c r="A333" s="56" t="s">
        <v>335</v>
      </c>
      <c r="B333" s="56" t="s">
        <v>184</v>
      </c>
      <c r="C333" s="56" t="s">
        <v>504</v>
      </c>
      <c r="D333" s="17" t="str">
        <f>IFERROR(VLOOKUP($M333, Tables!$F$3:$G$9, 2, FALSE), "NEEDS QUALIFIER")</f>
        <v>Pre</v>
      </c>
      <c r="E333" s="56" t="s">
        <v>779</v>
      </c>
      <c r="F333" s="16" t="str">
        <f t="shared" si="11"/>
        <v>Optional</v>
      </c>
      <c r="G333" s="16" t="str">
        <f t="shared" si="15"/>
        <v>Optional</v>
      </c>
      <c r="H333" s="35" t="str">
        <f>IF(OR($A$5=H$7,$B$5=H$7,$C$5=H$7, $D$5=H$7),IF(VLOOKUP($P333, 'Requirements Updated'!$A$4:$P$621,J$1,FALSE)=0, "",VLOOKUP($P333, 'Requirements Updated'!$A$4:$P$621,J$1,FALSE)), "")</f>
        <v/>
      </c>
      <c r="I333" s="35" t="str">
        <f>IF(OR($A$5=I$7,$B$5=I$7,$C$5=I$7, $D$5=I$7),IF(VLOOKUP($P333, 'Requirements Updated'!$A$4:$P$621,K$1,FALSE)=0, "",VLOOKUP($P333, 'Requirements Updated'!$A$4:$P$621,K$1,FALSE)), "")</f>
        <v/>
      </c>
      <c r="J333" s="35" t="str">
        <f>IF(OR($A$5=J$7,$B$5=J$7,$C$5=J$7, $D$5=J$7),IF(VLOOKUP($P333, 'Requirements Updated'!$A$4:$P$621,L$1,FALSE)=0, "",VLOOKUP($P333, 'Requirements Updated'!$A$4:$P$621,L$1,FALSE)), "")</f>
        <v/>
      </c>
      <c r="K333" s="35" t="str">
        <f>IF(OR($A$5=K$7,$B$5=K$7,$C$5=K$7, $D$5=K$7),IF(VLOOKUP($P333, 'Requirements Updated'!$A$4:$P$621,M$1,FALSE)=0, "",VLOOKUP($P333, 'Requirements Updated'!$A$4:$P$621,M$1,FALSE)), "")</f>
        <v/>
      </c>
      <c r="L333" s="17"/>
      <c r="M333" s="16" t="s">
        <v>21</v>
      </c>
      <c r="N333" s="17"/>
      <c r="O333" s="16" t="s">
        <v>185</v>
      </c>
      <c r="P333" s="16" t="str">
        <f t="shared" si="14"/>
        <v>HVAC distributionDuct materialEnumerationPreBuilding/BuildingDetails/Systems/HVAC/HVACDistribution/DistributionSystemType/AirDistribution/Ducts/DuctMaterial</v>
      </c>
      <c r="Q333" s="94"/>
      <c r="R333" s="18"/>
    </row>
    <row r="334" spans="1:18" ht="26.25" customHeight="1" x14ac:dyDescent="0.2">
      <c r="A334" s="56" t="s">
        <v>335</v>
      </c>
      <c r="B334" s="56" t="s">
        <v>186</v>
      </c>
      <c r="C334" s="56" t="s">
        <v>520</v>
      </c>
      <c r="D334" s="17" t="str">
        <f>IFERROR(VLOOKUP($M334, Tables!$F$3:$G$9, 2, FALSE), "NEEDS QUALIFIER")</f>
        <v>Pre</v>
      </c>
      <c r="E334" s="56" t="s">
        <v>1150</v>
      </c>
      <c r="F334" s="16" t="str">
        <f t="shared" si="11"/>
        <v>Optional</v>
      </c>
      <c r="G334" s="16" t="str">
        <f t="shared" si="15"/>
        <v>Optional</v>
      </c>
      <c r="H334" s="35" t="str">
        <f>IF(OR($A$5=H$7,$B$5=H$7,$C$5=H$7, $D$5=H$7),IF(VLOOKUP($P334, 'Requirements Updated'!$A$4:$P$621,J$1,FALSE)=0, "",VLOOKUP($P334, 'Requirements Updated'!$A$4:$P$621,J$1,FALSE)), "")</f>
        <v/>
      </c>
      <c r="I334" s="35" t="str">
        <f>IF(OR($A$5=I$7,$B$5=I$7,$C$5=I$7, $D$5=I$7),IF(VLOOKUP($P334, 'Requirements Updated'!$A$4:$P$621,K$1,FALSE)=0, "",VLOOKUP($P334, 'Requirements Updated'!$A$4:$P$621,K$1,FALSE)), "")</f>
        <v/>
      </c>
      <c r="J334" s="35" t="str">
        <f>IF(OR($A$5=J$7,$B$5=J$7,$C$5=J$7, $D$5=J$7),IF(VLOOKUP($P334, 'Requirements Updated'!$A$4:$P$621,L$1,FALSE)=0, "",VLOOKUP($P334, 'Requirements Updated'!$A$4:$P$621,L$1,FALSE)), "")</f>
        <v/>
      </c>
      <c r="K334" s="35" t="str">
        <f>IF(OR($A$5=K$7,$B$5=K$7,$C$5=K$7, $D$5=K$7),IF(VLOOKUP($P334, 'Requirements Updated'!$A$4:$P$621,M$1,FALSE)=0, "",VLOOKUP($P334, 'Requirements Updated'!$A$4:$P$621,M$1,FALSE)), "")</f>
        <v/>
      </c>
      <c r="L334" s="17"/>
      <c r="M334" s="16" t="s">
        <v>21</v>
      </c>
      <c r="N334" s="17"/>
      <c r="O334" s="16" t="s">
        <v>187</v>
      </c>
      <c r="P334" s="16" t="str">
        <f t="shared" si="14"/>
        <v>HVAC distributionDuct system sealedBooleanPreBuilding/BuildingDetails/Systems/HVAC/HVACDistribution/HVACDistributionImprovementInfo/DuctSystemSealed</v>
      </c>
      <c r="Q334" s="94"/>
      <c r="R334" s="18"/>
    </row>
    <row r="335" spans="1:18" ht="26.25" customHeight="1" x14ac:dyDescent="0.2">
      <c r="A335" s="56" t="s">
        <v>335</v>
      </c>
      <c r="B335" s="56" t="s">
        <v>188</v>
      </c>
      <c r="C335" s="56" t="s">
        <v>503</v>
      </c>
      <c r="D335" s="17" t="str">
        <f>IFERROR(VLOOKUP($M335, Tables!$F$3:$G$9, 2, FALSE), "NEEDS QUALIFIER")</f>
        <v>Pre</v>
      </c>
      <c r="E335" s="56" t="s">
        <v>1115</v>
      </c>
      <c r="F335" s="16" t="str">
        <f t="shared" si="11"/>
        <v>Optional</v>
      </c>
      <c r="G335" s="16" t="str">
        <f t="shared" si="15"/>
        <v>Optional</v>
      </c>
      <c r="H335" s="35" t="str">
        <f>IF(OR($A$5=H$7,$B$5=H$7,$C$5=H$7, $D$5=H$7),IF(VLOOKUP($P335, 'Requirements Updated'!$A$4:$P$621,J$1,FALSE)=0, "",VLOOKUP($P335, 'Requirements Updated'!$A$4:$P$621,J$1,FALSE)), "")</f>
        <v/>
      </c>
      <c r="I335" s="35" t="str">
        <f>IF(OR($A$5=I$7,$B$5=I$7,$C$5=I$7, $D$5=I$7),IF(VLOOKUP($P335, 'Requirements Updated'!$A$4:$P$621,K$1,FALSE)=0, "",VLOOKUP($P335, 'Requirements Updated'!$A$4:$P$621,K$1,FALSE)), "")</f>
        <v/>
      </c>
      <c r="J335" s="35" t="str">
        <f>IF(OR($A$5=J$7,$B$5=J$7,$C$5=J$7, $D$5=J$7),IF(VLOOKUP($P335, 'Requirements Updated'!$A$4:$P$621,L$1,FALSE)=0, "",VLOOKUP($P335, 'Requirements Updated'!$A$4:$P$621,L$1,FALSE)), "")</f>
        <v/>
      </c>
      <c r="K335" s="35" t="str">
        <f>IF(OR($A$5=K$7,$B$5=K$7,$C$5=K$7, $D$5=K$7),IF(VLOOKUP($P335, 'Requirements Updated'!$A$4:$P$621,M$1,FALSE)=0, "",VLOOKUP($P335, 'Requirements Updated'!$A$4:$P$621,M$1,FALSE)), "")</f>
        <v/>
      </c>
      <c r="L335" s="17"/>
      <c r="M335" s="16" t="s">
        <v>21</v>
      </c>
      <c r="N335" s="17"/>
      <c r="O335" s="16" t="s">
        <v>189</v>
      </c>
      <c r="P335" s="16" t="str">
        <f t="shared" si="14"/>
        <v>HVAC distributionDuct insulation R-valueNumberPreBuilding/BuildingDetails/Systems/HVAC/HVACDistribution/DistributionSystemType/AirDistribution/Ducts/DuctInsulationRValue</v>
      </c>
      <c r="Q335" s="94"/>
      <c r="R335" s="18"/>
    </row>
    <row r="336" spans="1:18" ht="26.25" customHeight="1" x14ac:dyDescent="0.2">
      <c r="A336" s="56" t="s">
        <v>335</v>
      </c>
      <c r="B336" s="56" t="s">
        <v>338</v>
      </c>
      <c r="C336" s="56" t="s">
        <v>503</v>
      </c>
      <c r="D336" s="17" t="str">
        <f>IFERROR(VLOOKUP($M336, Tables!$F$3:$G$9, 2, FALSE), "NEEDS QUALIFIER")</f>
        <v>Proposed</v>
      </c>
      <c r="E336" s="56" t="s">
        <v>555</v>
      </c>
      <c r="F336" s="16" t="str">
        <f t="shared" ref="F336:F344" si="16">IF(OR($H336="X", $I336="X", $J336="X", $K336="X"), "Required", "Optional")</f>
        <v>Optional</v>
      </c>
      <c r="G336" s="16" t="str">
        <f t="shared" si="15"/>
        <v>Optional</v>
      </c>
      <c r="H336" s="35" t="str">
        <f>IF(OR($A$5=H$7,$B$5=H$7,$C$5=H$7, $D$5=H$7),IF(VLOOKUP($P336, 'Requirements Updated'!$A$4:$P$621,J$1,FALSE)=0, "",VLOOKUP($P336, 'Requirements Updated'!$A$4:$P$621,J$1,FALSE)), "")</f>
        <v/>
      </c>
      <c r="I336" s="35" t="str">
        <f>IF(OR($A$5=I$7,$B$5=I$7,$C$5=I$7, $D$5=I$7),IF(VLOOKUP($P336, 'Requirements Updated'!$A$4:$P$621,K$1,FALSE)=0, "",VLOOKUP($P336, 'Requirements Updated'!$A$4:$P$621,K$1,FALSE)), "")</f>
        <v/>
      </c>
      <c r="J336" s="35" t="str">
        <f>IF(OR($A$5=J$7,$B$5=J$7,$C$5=J$7, $D$5=J$7),IF(VLOOKUP($P336, 'Requirements Updated'!$A$4:$P$621,L$1,FALSE)=0, "",VLOOKUP($P336, 'Requirements Updated'!$A$4:$P$621,L$1,FALSE)), "")</f>
        <v/>
      </c>
      <c r="K336" s="35" t="str">
        <f>IF(OR($A$5=K$7,$B$5=K$7,$C$5=K$7, $D$5=K$7),IF(VLOOKUP($P336, 'Requirements Updated'!$A$4:$P$621,M$1,FALSE)=0, "",VLOOKUP($P336, 'Requirements Updated'!$A$4:$P$621,M$1,FALSE)), "")</f>
        <v/>
      </c>
      <c r="L336" s="17"/>
      <c r="M336" s="16" t="s">
        <v>28</v>
      </c>
      <c r="N336" s="17"/>
      <c r="O336" s="16" t="s">
        <v>460</v>
      </c>
      <c r="P336" s="16" t="str">
        <f t="shared" si="14"/>
        <v>HVAC distributionAnnual heating distribution system efficiencyNumberProposedBuilding/BuildingDetails/Systems/HVAC/HVACDistribution/AnnualHeatingDistributionSystemEfficiency</v>
      </c>
      <c r="Q336" s="94" t="s">
        <v>1207</v>
      </c>
      <c r="R336" s="18"/>
    </row>
    <row r="337" spans="1:18" ht="26.25" customHeight="1" x14ac:dyDescent="0.2">
      <c r="A337" s="56" t="s">
        <v>335</v>
      </c>
      <c r="B337" s="56" t="s">
        <v>339</v>
      </c>
      <c r="C337" s="56" t="s">
        <v>503</v>
      </c>
      <c r="D337" s="17" t="str">
        <f>IFERROR(VLOOKUP($M337, Tables!$F$3:$G$9, 2, FALSE), "NEEDS QUALIFIER")</f>
        <v>Proposed</v>
      </c>
      <c r="E337" s="56" t="s">
        <v>556</v>
      </c>
      <c r="F337" s="16" t="str">
        <f t="shared" si="16"/>
        <v>Optional</v>
      </c>
      <c r="G337" s="16" t="str">
        <f t="shared" si="15"/>
        <v>Optional</v>
      </c>
      <c r="H337" s="35" t="str">
        <f>IF(OR($A$5=H$7,$B$5=H$7,$C$5=H$7, $D$5=H$7),IF(VLOOKUP($P337, 'Requirements Updated'!$A$4:$P$621,J$1,FALSE)=0, "",VLOOKUP($P337, 'Requirements Updated'!$A$4:$P$621,J$1,FALSE)), "")</f>
        <v/>
      </c>
      <c r="I337" s="35" t="str">
        <f>IF(OR($A$5=I$7,$B$5=I$7,$C$5=I$7, $D$5=I$7),IF(VLOOKUP($P337, 'Requirements Updated'!$A$4:$P$621,K$1,FALSE)=0, "",VLOOKUP($P337, 'Requirements Updated'!$A$4:$P$621,K$1,FALSE)), "")</f>
        <v/>
      </c>
      <c r="J337" s="35" t="str">
        <f>IF(OR($A$5=J$7,$B$5=J$7,$C$5=J$7, $D$5=J$7),IF(VLOOKUP($P337, 'Requirements Updated'!$A$4:$P$621,L$1,FALSE)=0, "",VLOOKUP($P337, 'Requirements Updated'!$A$4:$P$621,L$1,FALSE)), "")</f>
        <v/>
      </c>
      <c r="K337" s="35" t="str">
        <f>IF(OR($A$5=K$7,$B$5=K$7,$C$5=K$7, $D$5=K$7),IF(VLOOKUP($P337, 'Requirements Updated'!$A$4:$P$621,M$1,FALSE)=0, "",VLOOKUP($P337, 'Requirements Updated'!$A$4:$P$621,M$1,FALSE)), "")</f>
        <v/>
      </c>
      <c r="L337" s="17"/>
      <c r="M337" s="16" t="s">
        <v>28</v>
      </c>
      <c r="N337" s="17"/>
      <c r="O337" s="16" t="s">
        <v>461</v>
      </c>
      <c r="P337" s="16" t="str">
        <f t="shared" si="14"/>
        <v>HVAC distributionAnnual cooling distribution system efficiencyNumberProposedBuilding/BuildingDetails/Systems/HVAC/HVACDistribution/AnnualCoolingDistributionSystemEfficiency</v>
      </c>
      <c r="Q337" s="94" t="s">
        <v>1207</v>
      </c>
      <c r="R337" s="18"/>
    </row>
    <row r="338" spans="1:18" ht="26.25" customHeight="1" x14ac:dyDescent="0.2">
      <c r="A338" s="56" t="s">
        <v>335</v>
      </c>
      <c r="B338" s="56" t="s">
        <v>174</v>
      </c>
      <c r="C338" s="56" t="s">
        <v>584</v>
      </c>
      <c r="D338" s="17" t="str">
        <f>IFERROR(VLOOKUP($M338, Tables!$F$3:$G$9, 2, FALSE), "NEEDS QUALIFIER")</f>
        <v>Proposed</v>
      </c>
      <c r="E338" s="56" t="s">
        <v>557</v>
      </c>
      <c r="F338" s="16" t="str">
        <f t="shared" si="16"/>
        <v>Optional</v>
      </c>
      <c r="G338" s="16" t="str">
        <f t="shared" si="15"/>
        <v>Optional</v>
      </c>
      <c r="H338" s="35" t="str">
        <f>IF(OR($A$5=H$7,$B$5=H$7,$C$5=H$7, $D$5=H$7),IF(VLOOKUP($P338, 'Requirements Updated'!$A$4:$P$621,J$1,FALSE)=0, "",VLOOKUP($P338, 'Requirements Updated'!$A$4:$P$621,J$1,FALSE)), "")</f>
        <v/>
      </c>
      <c r="I338" s="35" t="str">
        <f>IF(OR($A$5=I$7,$B$5=I$7,$C$5=I$7, $D$5=I$7),IF(VLOOKUP($P338, 'Requirements Updated'!$A$4:$P$621,K$1,FALSE)=0, "",VLOOKUP($P338, 'Requirements Updated'!$A$4:$P$621,K$1,FALSE)), "")</f>
        <v/>
      </c>
      <c r="J338" s="35" t="str">
        <f>IF(OR($A$5=J$7,$B$5=J$7,$C$5=J$7, $D$5=J$7),IF(VLOOKUP($P338, 'Requirements Updated'!$A$4:$P$621,L$1,FALSE)=0, "",VLOOKUP($P338, 'Requirements Updated'!$A$4:$P$621,L$1,FALSE)), "")</f>
        <v/>
      </c>
      <c r="K338" s="35" t="str">
        <f>IF(OR($A$5=K$7,$B$5=K$7,$C$5=K$7, $D$5=K$7),IF(VLOOKUP($P338, 'Requirements Updated'!$A$4:$P$621,M$1,FALSE)=0, "",VLOOKUP($P338, 'Requirements Updated'!$A$4:$P$621,M$1,FALSE)), "")</f>
        <v/>
      </c>
      <c r="L338" s="17"/>
      <c r="M338" s="16" t="s">
        <v>28</v>
      </c>
      <c r="N338" s="17"/>
      <c r="O338" s="16" t="s">
        <v>175</v>
      </c>
      <c r="P338" s="16" t="str">
        <f t="shared" si="14"/>
        <v>HVAC distributionConditioned floor area servedNumber (sq.ft.)ProposedBuilding/BuildingDetails/Systems/HVAC/HVACDistribution/ConditionedFloorAreaServed</v>
      </c>
      <c r="Q338" s="94" t="s">
        <v>1207</v>
      </c>
      <c r="R338" s="18"/>
    </row>
    <row r="339" spans="1:18" ht="26.25" customHeight="1" x14ac:dyDescent="0.2">
      <c r="A339" s="56" t="s">
        <v>335</v>
      </c>
      <c r="B339" s="56" t="s">
        <v>176</v>
      </c>
      <c r="C339" s="56" t="s">
        <v>558</v>
      </c>
      <c r="D339" s="17" t="str">
        <f>IFERROR(VLOOKUP($M339, Tables!$F$3:$G$9, 2, FALSE), "NEEDS QUALIFIER")</f>
        <v>Proposed</v>
      </c>
      <c r="E339" s="56" t="s">
        <v>1149</v>
      </c>
      <c r="F339" s="16" t="str">
        <f t="shared" si="16"/>
        <v>Optional</v>
      </c>
      <c r="G339" s="16" t="str">
        <f t="shared" si="15"/>
        <v>Optional</v>
      </c>
      <c r="H339" s="35" t="str">
        <f>IF(OR($A$5=H$7,$B$5=H$7,$C$5=H$7, $D$5=H$7),IF(VLOOKUP($P339, 'Requirements Updated'!$A$4:$P$621,J$1,FALSE)=0, "",VLOOKUP($P339, 'Requirements Updated'!$A$4:$P$621,J$1,FALSE)), "")</f>
        <v/>
      </c>
      <c r="I339" s="35" t="str">
        <f>IF(OR($A$5=I$7,$B$5=I$7,$C$5=I$7, $D$5=I$7),IF(VLOOKUP($P339, 'Requirements Updated'!$A$4:$P$621,K$1,FALSE)=0, "",VLOOKUP($P339, 'Requirements Updated'!$A$4:$P$621,K$1,FALSE)), "")</f>
        <v/>
      </c>
      <c r="J339" s="35" t="str">
        <f>IF(OR($A$5=J$7,$B$5=J$7,$C$5=J$7, $D$5=J$7),IF(VLOOKUP($P339, 'Requirements Updated'!$A$4:$P$621,L$1,FALSE)=0, "",VLOOKUP($P339, 'Requirements Updated'!$A$4:$P$621,L$1,FALSE)), "")</f>
        <v/>
      </c>
      <c r="K339" s="35" t="str">
        <f>IF(OR($A$5=K$7,$B$5=K$7,$C$5=K$7, $D$5=K$7),IF(VLOOKUP($P339, 'Requirements Updated'!$A$4:$P$621,M$1,FALSE)=0, "",VLOOKUP($P339, 'Requirements Updated'!$A$4:$P$621,M$1,FALSE)), "")</f>
        <v/>
      </c>
      <c r="L339" s="17"/>
      <c r="M339" s="16" t="s">
        <v>28</v>
      </c>
      <c r="N339" s="17" t="s">
        <v>178</v>
      </c>
      <c r="O339" s="16" t="s">
        <v>179</v>
      </c>
      <c r="P339" s="16" t="str">
        <f t="shared" si="14"/>
        <v>HVAC distributionMeasured duct leakageNumber (CFM)ProposedBuilding/BuildingDetails/Systems/HVAC/HVACDistribution/DistributionSystemType/AirDistribution/DuctLeakageMeasurement/DuctLeakage/Value</v>
      </c>
      <c r="Q339" s="94" t="s">
        <v>1207</v>
      </c>
      <c r="R339" s="18"/>
    </row>
    <row r="340" spans="1:18" ht="26.25" customHeight="1" x14ac:dyDescent="0.2">
      <c r="A340" s="56" t="s">
        <v>335</v>
      </c>
      <c r="B340" s="56" t="s">
        <v>180</v>
      </c>
      <c r="C340" s="56" t="s">
        <v>504</v>
      </c>
      <c r="D340" s="17" t="str">
        <f>IFERROR(VLOOKUP($M340, Tables!$F$3:$G$9, 2, FALSE), "NEEDS QUALIFIER")</f>
        <v>Proposed</v>
      </c>
      <c r="E340" s="56" t="s">
        <v>778</v>
      </c>
      <c r="F340" s="16" t="str">
        <f t="shared" si="16"/>
        <v>Optional</v>
      </c>
      <c r="G340" s="16" t="str">
        <f t="shared" si="15"/>
        <v>Optional</v>
      </c>
      <c r="H340" s="35" t="str">
        <f>IF(OR($A$5=H$7,$B$5=H$7,$C$5=H$7, $D$5=H$7),IF(VLOOKUP($P340, 'Requirements Updated'!$A$4:$P$621,J$1,FALSE)=0, "",VLOOKUP($P340, 'Requirements Updated'!$A$4:$P$621,J$1,FALSE)), "")</f>
        <v/>
      </c>
      <c r="I340" s="35" t="str">
        <f>IF(OR($A$5=I$7,$B$5=I$7,$C$5=I$7, $D$5=I$7),IF(VLOOKUP($P340, 'Requirements Updated'!$A$4:$P$621,K$1,FALSE)=0, "",VLOOKUP($P340, 'Requirements Updated'!$A$4:$P$621,K$1,FALSE)), "")</f>
        <v/>
      </c>
      <c r="J340" s="35" t="str">
        <f>IF(OR($A$5=J$7,$B$5=J$7,$C$5=J$7, $D$5=J$7),IF(VLOOKUP($P340, 'Requirements Updated'!$A$4:$P$621,L$1,FALSE)=0, "",VLOOKUP($P340, 'Requirements Updated'!$A$4:$P$621,L$1,FALSE)), "")</f>
        <v/>
      </c>
      <c r="K340" s="35" t="str">
        <f>IF(OR($A$5=K$7,$B$5=K$7,$C$5=K$7, $D$5=K$7),IF(VLOOKUP($P340, 'Requirements Updated'!$A$4:$P$621,M$1,FALSE)=0, "",VLOOKUP($P340, 'Requirements Updated'!$A$4:$P$621,M$1,FALSE)), "")</f>
        <v/>
      </c>
      <c r="L340" s="17"/>
      <c r="M340" s="16" t="s">
        <v>28</v>
      </c>
      <c r="N340" s="17" t="s">
        <v>178</v>
      </c>
      <c r="O340" s="16" t="s">
        <v>181</v>
      </c>
      <c r="P340" s="16" t="str">
        <f t="shared" si="14"/>
        <v>HVAC distributionDuct leakage test unit of measurementEnumerationProposedBuilding/BuildingDetails/Systems/HVAC/HVACDistribution/DistributionSystemType/AirDistribution/DuctLeakageMeasurement/DuctLeakage/Units</v>
      </c>
      <c r="Q340" s="94" t="s">
        <v>1207</v>
      </c>
      <c r="R340" s="18"/>
    </row>
    <row r="341" spans="1:18" ht="26.25" customHeight="1" x14ac:dyDescent="0.2">
      <c r="A341" s="56" t="s">
        <v>335</v>
      </c>
      <c r="B341" s="56" t="s">
        <v>182</v>
      </c>
      <c r="C341" s="56" t="s">
        <v>504</v>
      </c>
      <c r="D341" s="17" t="str">
        <f>IFERROR(VLOOKUP($M341, Tables!$F$3:$G$9, 2, FALSE), "NEEDS QUALIFIER")</f>
        <v>Proposed</v>
      </c>
      <c r="E341" s="56" t="s">
        <v>780</v>
      </c>
      <c r="F341" s="16" t="str">
        <f t="shared" si="16"/>
        <v>Optional</v>
      </c>
      <c r="G341" s="16" t="str">
        <f t="shared" si="15"/>
        <v>Optional</v>
      </c>
      <c r="H341" s="35" t="str">
        <f>IF(OR($A$5=H$7,$B$5=H$7,$C$5=H$7, $D$5=H$7),IF(VLOOKUP($P341, 'Requirements Updated'!$A$4:$P$621,J$1,FALSE)=0, "",VLOOKUP($P341, 'Requirements Updated'!$A$4:$P$621,J$1,FALSE)), "")</f>
        <v/>
      </c>
      <c r="I341" s="35" t="str">
        <f>IF(OR($A$5=I$7,$B$5=I$7,$C$5=I$7, $D$5=I$7),IF(VLOOKUP($P341, 'Requirements Updated'!$A$4:$P$621,K$1,FALSE)=0, "",VLOOKUP($P341, 'Requirements Updated'!$A$4:$P$621,K$1,FALSE)), "")</f>
        <v/>
      </c>
      <c r="J341" s="35" t="str">
        <f>IF(OR($A$5=J$7,$B$5=J$7,$C$5=J$7, $D$5=J$7),IF(VLOOKUP($P341, 'Requirements Updated'!$A$4:$P$621,L$1,FALSE)=0, "",VLOOKUP($P341, 'Requirements Updated'!$A$4:$P$621,L$1,FALSE)), "")</f>
        <v/>
      </c>
      <c r="K341" s="35" t="str">
        <f>IF(OR($A$5=K$7,$B$5=K$7,$C$5=K$7, $D$5=K$7),IF(VLOOKUP($P341, 'Requirements Updated'!$A$4:$P$621,M$1,FALSE)=0, "",VLOOKUP($P341, 'Requirements Updated'!$A$4:$P$621,M$1,FALSE)), "")</f>
        <v/>
      </c>
      <c r="L341" s="17"/>
      <c r="M341" s="16" t="s">
        <v>28</v>
      </c>
      <c r="N341" s="17"/>
      <c r="O341" s="16" t="s">
        <v>183</v>
      </c>
      <c r="P341" s="16" t="str">
        <f t="shared" si="14"/>
        <v>HVAC distributionDuct locationEnumerationProposedBuilding/BuildingDetails/Systems/HVAC/HVACDistribution/DistributionSystemType/AirDistribution/Ducts/DuctLocation</v>
      </c>
      <c r="Q341" s="94" t="s">
        <v>1207</v>
      </c>
      <c r="R341" s="18"/>
    </row>
    <row r="342" spans="1:18" ht="26.25" customHeight="1" x14ac:dyDescent="0.2">
      <c r="A342" s="56" t="s">
        <v>335</v>
      </c>
      <c r="B342" s="56" t="s">
        <v>184</v>
      </c>
      <c r="C342" s="56" t="s">
        <v>504</v>
      </c>
      <c r="D342" s="17" t="str">
        <f>IFERROR(VLOOKUP($M342, Tables!$F$3:$G$9, 2, FALSE), "NEEDS QUALIFIER")</f>
        <v>Proposed</v>
      </c>
      <c r="E342" s="56" t="s">
        <v>779</v>
      </c>
      <c r="F342" s="16" t="str">
        <f t="shared" si="16"/>
        <v>Optional</v>
      </c>
      <c r="G342" s="16" t="str">
        <f t="shared" si="15"/>
        <v>Optional</v>
      </c>
      <c r="H342" s="35" t="str">
        <f>IF(OR($A$5=H$7,$B$5=H$7,$C$5=H$7, $D$5=H$7),IF(VLOOKUP($P342, 'Requirements Updated'!$A$4:$P$621,J$1,FALSE)=0, "",VLOOKUP($P342, 'Requirements Updated'!$A$4:$P$621,J$1,FALSE)), "")</f>
        <v/>
      </c>
      <c r="I342" s="35" t="str">
        <f>IF(OR($A$5=I$7,$B$5=I$7,$C$5=I$7, $D$5=I$7),IF(VLOOKUP($P342, 'Requirements Updated'!$A$4:$P$621,K$1,FALSE)=0, "",VLOOKUP($P342, 'Requirements Updated'!$A$4:$P$621,K$1,FALSE)), "")</f>
        <v/>
      </c>
      <c r="J342" s="35" t="str">
        <f>IF(OR($A$5=J$7,$B$5=J$7,$C$5=J$7, $D$5=J$7),IF(VLOOKUP($P342, 'Requirements Updated'!$A$4:$P$621,L$1,FALSE)=0, "",VLOOKUP($P342, 'Requirements Updated'!$A$4:$P$621,L$1,FALSE)), "")</f>
        <v/>
      </c>
      <c r="K342" s="35" t="str">
        <f>IF(OR($A$5=K$7,$B$5=K$7,$C$5=K$7, $D$5=K$7),IF(VLOOKUP($P342, 'Requirements Updated'!$A$4:$P$621,M$1,FALSE)=0, "",VLOOKUP($P342, 'Requirements Updated'!$A$4:$P$621,M$1,FALSE)), "")</f>
        <v/>
      </c>
      <c r="L342" s="17"/>
      <c r="M342" s="16" t="s">
        <v>28</v>
      </c>
      <c r="N342" s="17"/>
      <c r="O342" s="16" t="s">
        <v>185</v>
      </c>
      <c r="P342" s="16" t="str">
        <f t="shared" si="14"/>
        <v>HVAC distributionDuct materialEnumerationProposedBuilding/BuildingDetails/Systems/HVAC/HVACDistribution/DistributionSystemType/AirDistribution/Ducts/DuctMaterial</v>
      </c>
      <c r="Q342" s="94" t="s">
        <v>1207</v>
      </c>
      <c r="R342" s="18"/>
    </row>
    <row r="343" spans="1:18" ht="26.25" customHeight="1" x14ac:dyDescent="0.2">
      <c r="A343" s="56" t="s">
        <v>335</v>
      </c>
      <c r="B343" s="56" t="s">
        <v>186</v>
      </c>
      <c r="C343" s="56" t="s">
        <v>520</v>
      </c>
      <c r="D343" s="17" t="str">
        <f>IFERROR(VLOOKUP($M343, Tables!$F$3:$G$9, 2, FALSE), "NEEDS QUALIFIER")</f>
        <v>Proposed</v>
      </c>
      <c r="E343" s="56" t="s">
        <v>1150</v>
      </c>
      <c r="F343" s="16" t="str">
        <f t="shared" si="16"/>
        <v>Optional</v>
      </c>
      <c r="G343" s="16" t="str">
        <f t="shared" si="15"/>
        <v>Optional</v>
      </c>
      <c r="H343" s="35" t="str">
        <f>IF(OR($A$5=H$7,$B$5=H$7,$C$5=H$7, $D$5=H$7),IF(VLOOKUP($P343, 'Requirements Updated'!$A$4:$P$621,J$1,FALSE)=0, "",VLOOKUP($P343, 'Requirements Updated'!$A$4:$P$621,J$1,FALSE)), "")</f>
        <v/>
      </c>
      <c r="I343" s="35" t="str">
        <f>IF(OR($A$5=I$7,$B$5=I$7,$C$5=I$7, $D$5=I$7),IF(VLOOKUP($P343, 'Requirements Updated'!$A$4:$P$621,K$1,FALSE)=0, "",VLOOKUP($P343, 'Requirements Updated'!$A$4:$P$621,K$1,FALSE)), "")</f>
        <v/>
      </c>
      <c r="J343" s="35" t="str">
        <f>IF(OR($A$5=J$7,$B$5=J$7,$C$5=J$7, $D$5=J$7),IF(VLOOKUP($P343, 'Requirements Updated'!$A$4:$P$621,L$1,FALSE)=0, "",VLOOKUP($P343, 'Requirements Updated'!$A$4:$P$621,L$1,FALSE)), "")</f>
        <v/>
      </c>
      <c r="K343" s="35" t="str">
        <f>IF(OR($A$5=K$7,$B$5=K$7,$C$5=K$7, $D$5=K$7),IF(VLOOKUP($P343, 'Requirements Updated'!$A$4:$P$621,M$1,FALSE)=0, "",VLOOKUP($P343, 'Requirements Updated'!$A$4:$P$621,M$1,FALSE)), "")</f>
        <v/>
      </c>
      <c r="L343" s="17"/>
      <c r="M343" s="16" t="s">
        <v>28</v>
      </c>
      <c r="N343" s="17"/>
      <c r="O343" s="16" t="s">
        <v>187</v>
      </c>
      <c r="P343" s="16" t="str">
        <f t="shared" si="14"/>
        <v>HVAC distributionDuct system sealedBooleanProposedBuilding/BuildingDetails/Systems/HVAC/HVACDistribution/HVACDistributionImprovementInfo/DuctSystemSealed</v>
      </c>
      <c r="Q343" s="94" t="s">
        <v>1207</v>
      </c>
      <c r="R343" s="18"/>
    </row>
    <row r="344" spans="1:18" ht="26.25" customHeight="1" x14ac:dyDescent="0.2">
      <c r="A344" s="56" t="s">
        <v>335</v>
      </c>
      <c r="B344" s="56" t="s">
        <v>188</v>
      </c>
      <c r="C344" s="56" t="s">
        <v>503</v>
      </c>
      <c r="D344" s="17" t="str">
        <f>IFERROR(VLOOKUP($M344, Tables!$F$3:$G$9, 2, FALSE), "NEEDS QUALIFIER")</f>
        <v>Proposed</v>
      </c>
      <c r="E344" s="56" t="s">
        <v>1115</v>
      </c>
      <c r="F344" s="16" t="str">
        <f t="shared" si="16"/>
        <v>Optional</v>
      </c>
      <c r="G344" s="16" t="str">
        <f t="shared" si="15"/>
        <v>Optional</v>
      </c>
      <c r="H344" s="35" t="str">
        <f>IF(OR($A$5=H$7,$B$5=H$7,$C$5=H$7, $D$5=H$7),IF(VLOOKUP($P344, 'Requirements Updated'!$A$4:$P$621,J$1,FALSE)=0, "",VLOOKUP($P344, 'Requirements Updated'!$A$4:$P$621,J$1,FALSE)), "")</f>
        <v/>
      </c>
      <c r="I344" s="35" t="str">
        <f>IF(OR($A$5=I$7,$B$5=I$7,$C$5=I$7, $D$5=I$7),IF(VLOOKUP($P344, 'Requirements Updated'!$A$4:$P$621,K$1,FALSE)=0, "",VLOOKUP($P344, 'Requirements Updated'!$A$4:$P$621,K$1,FALSE)), "")</f>
        <v/>
      </c>
      <c r="J344" s="35" t="str">
        <f>IF(OR($A$5=J$7,$B$5=J$7,$C$5=J$7, $D$5=J$7),IF(VLOOKUP($P344, 'Requirements Updated'!$A$4:$P$621,L$1,FALSE)=0, "",VLOOKUP($P344, 'Requirements Updated'!$A$4:$P$621,L$1,FALSE)), "")</f>
        <v/>
      </c>
      <c r="K344" s="35" t="str">
        <f>IF(OR($A$5=K$7,$B$5=K$7,$C$5=K$7, $D$5=K$7),IF(VLOOKUP($P344, 'Requirements Updated'!$A$4:$P$621,M$1,FALSE)=0, "",VLOOKUP($P344, 'Requirements Updated'!$A$4:$P$621,M$1,FALSE)), "")</f>
        <v/>
      </c>
      <c r="L344" s="17"/>
      <c r="M344" s="16" t="s">
        <v>28</v>
      </c>
      <c r="N344" s="17"/>
      <c r="O344" s="16" t="s">
        <v>189</v>
      </c>
      <c r="P344" s="16" t="str">
        <f t="shared" si="14"/>
        <v>HVAC distributionDuct insulation R-valueNumberProposedBuilding/BuildingDetails/Systems/HVAC/HVACDistribution/DistributionSystemType/AirDistribution/Ducts/DuctInsulationRValue</v>
      </c>
      <c r="Q344" s="94" t="s">
        <v>1207</v>
      </c>
      <c r="R344" s="18"/>
    </row>
    <row r="345" spans="1:18" ht="26.25" customHeight="1" x14ac:dyDescent="0.2">
      <c r="A345" s="56" t="s">
        <v>335</v>
      </c>
      <c r="B345" s="56" t="s">
        <v>338</v>
      </c>
      <c r="C345" s="56" t="s">
        <v>503</v>
      </c>
      <c r="D345" s="17" t="str">
        <f>IFERROR(VLOOKUP($M345, Tables!$F$3:$G$9, 2, FALSE), "NEEDS QUALIFIER")</f>
        <v>Post</v>
      </c>
      <c r="E345" s="56" t="s">
        <v>555</v>
      </c>
      <c r="F345" s="16" t="str">
        <f t="shared" ref="F345:F428" si="17">IF(OR($H345="X", $I345="X", $J345="X", $K345="X"), "Required", "Optional")</f>
        <v>Optional</v>
      </c>
      <c r="G345" s="16" t="str">
        <f t="shared" si="15"/>
        <v>Optional</v>
      </c>
      <c r="H345" s="35" t="str">
        <f>IF(OR($A$5=H$7,$B$5=H$7,$C$5=H$7, $D$5=H$7),IF(VLOOKUP($P345, 'Requirements Updated'!$A$4:$P$621,J$1,FALSE)=0, "",VLOOKUP($P345, 'Requirements Updated'!$A$4:$P$621,J$1,FALSE)), "")</f>
        <v/>
      </c>
      <c r="I345" s="35" t="str">
        <f>IF(OR($A$5=I$7,$B$5=I$7,$C$5=I$7, $D$5=I$7),IF(VLOOKUP($P345, 'Requirements Updated'!$A$4:$P$621,K$1,FALSE)=0, "",VLOOKUP($P345, 'Requirements Updated'!$A$4:$P$621,K$1,FALSE)), "")</f>
        <v/>
      </c>
      <c r="J345" s="35" t="str">
        <f>IF(OR($A$5=J$7,$B$5=J$7,$C$5=J$7, $D$5=J$7),IF(VLOOKUP($P345, 'Requirements Updated'!$A$4:$P$621,L$1,FALSE)=0, "",VLOOKUP($P345, 'Requirements Updated'!$A$4:$P$621,L$1,FALSE)), "")</f>
        <v/>
      </c>
      <c r="K345" s="35" t="str">
        <f>IF(OR($A$5=K$7,$B$5=K$7,$C$5=K$7, $D$5=K$7),IF(VLOOKUP($P345, 'Requirements Updated'!$A$4:$P$621,M$1,FALSE)=0, "",VLOOKUP($P345, 'Requirements Updated'!$A$4:$P$621,M$1,FALSE)), "")</f>
        <v/>
      </c>
      <c r="L345" s="17"/>
      <c r="M345" s="16" t="s">
        <v>296</v>
      </c>
      <c r="N345" s="17"/>
      <c r="O345" s="16" t="s">
        <v>460</v>
      </c>
      <c r="P345" s="16" t="str">
        <f t="shared" si="14"/>
        <v>HVAC distributionAnnual heating distribution system efficiencyNumberPostBuilding/BuildingDetails/Systems/HVAC/HVACDistribution/AnnualHeatingDistributionSystemEfficiency</v>
      </c>
      <c r="Q345" s="94" t="s">
        <v>1211</v>
      </c>
      <c r="R345" s="18"/>
    </row>
    <row r="346" spans="1:18" ht="26.25" customHeight="1" x14ac:dyDescent="0.2">
      <c r="A346" s="56" t="s">
        <v>335</v>
      </c>
      <c r="B346" s="56" t="s">
        <v>339</v>
      </c>
      <c r="C346" s="56" t="s">
        <v>503</v>
      </c>
      <c r="D346" s="17" t="str">
        <f>IFERROR(VLOOKUP($M346, Tables!$F$3:$G$9, 2, FALSE), "NEEDS QUALIFIER")</f>
        <v>Post</v>
      </c>
      <c r="E346" s="56" t="s">
        <v>556</v>
      </c>
      <c r="F346" s="16" t="str">
        <f t="shared" si="17"/>
        <v>Optional</v>
      </c>
      <c r="G346" s="16" t="str">
        <f t="shared" si="15"/>
        <v>Optional</v>
      </c>
      <c r="H346" s="35" t="str">
        <f>IF(OR($A$5=H$7,$B$5=H$7,$C$5=H$7, $D$5=H$7),IF(VLOOKUP($P346, 'Requirements Updated'!$A$4:$P$621,J$1,FALSE)=0, "",VLOOKUP($P346, 'Requirements Updated'!$A$4:$P$621,J$1,FALSE)), "")</f>
        <v/>
      </c>
      <c r="I346" s="35" t="str">
        <f>IF(OR($A$5=I$7,$B$5=I$7,$C$5=I$7, $D$5=I$7),IF(VLOOKUP($P346, 'Requirements Updated'!$A$4:$P$621,K$1,FALSE)=0, "",VLOOKUP($P346, 'Requirements Updated'!$A$4:$P$621,K$1,FALSE)), "")</f>
        <v/>
      </c>
      <c r="J346" s="35" t="str">
        <f>IF(OR($A$5=J$7,$B$5=J$7,$C$5=J$7, $D$5=J$7),IF(VLOOKUP($P346, 'Requirements Updated'!$A$4:$P$621,L$1,FALSE)=0, "",VLOOKUP($P346, 'Requirements Updated'!$A$4:$P$621,L$1,FALSE)), "")</f>
        <v/>
      </c>
      <c r="K346" s="35" t="str">
        <f>IF(OR($A$5=K$7,$B$5=K$7,$C$5=K$7, $D$5=K$7),IF(VLOOKUP($P346, 'Requirements Updated'!$A$4:$P$621,M$1,FALSE)=0, "",VLOOKUP($P346, 'Requirements Updated'!$A$4:$P$621,M$1,FALSE)), "")</f>
        <v/>
      </c>
      <c r="L346" s="17"/>
      <c r="M346" s="16" t="s">
        <v>296</v>
      </c>
      <c r="N346" s="17"/>
      <c r="O346" s="16" t="s">
        <v>461</v>
      </c>
      <c r="P346" s="16" t="str">
        <f t="shared" si="14"/>
        <v>HVAC distributionAnnual cooling distribution system efficiencyNumberPostBuilding/BuildingDetails/Systems/HVAC/HVACDistribution/AnnualCoolingDistributionSystemEfficiency</v>
      </c>
      <c r="Q346" s="94" t="s">
        <v>1211</v>
      </c>
      <c r="R346" s="18"/>
    </row>
    <row r="347" spans="1:18" ht="26.25" customHeight="1" x14ac:dyDescent="0.2">
      <c r="A347" s="56" t="s">
        <v>335</v>
      </c>
      <c r="B347" s="56" t="s">
        <v>174</v>
      </c>
      <c r="C347" s="56" t="s">
        <v>584</v>
      </c>
      <c r="D347" s="17" t="str">
        <f>IFERROR(VLOOKUP($M347, Tables!$F$3:$G$9, 2, FALSE), "NEEDS QUALIFIER")</f>
        <v>Post</v>
      </c>
      <c r="E347" s="56" t="s">
        <v>557</v>
      </c>
      <c r="F347" s="16" t="str">
        <f t="shared" si="17"/>
        <v>Optional</v>
      </c>
      <c r="G347" s="16" t="str">
        <f t="shared" si="15"/>
        <v>Optional</v>
      </c>
      <c r="H347" s="35" t="str">
        <f>IF(OR($A$5=H$7,$B$5=H$7,$C$5=H$7, $D$5=H$7),IF(VLOOKUP($P347, 'Requirements Updated'!$A$4:$P$621,J$1,FALSE)=0, "",VLOOKUP($P347, 'Requirements Updated'!$A$4:$P$621,J$1,FALSE)), "")</f>
        <v/>
      </c>
      <c r="I347" s="35" t="str">
        <f>IF(OR($A$5=I$7,$B$5=I$7,$C$5=I$7, $D$5=I$7),IF(VLOOKUP($P347, 'Requirements Updated'!$A$4:$P$621,K$1,FALSE)=0, "",VLOOKUP($P347, 'Requirements Updated'!$A$4:$P$621,K$1,FALSE)), "")</f>
        <v/>
      </c>
      <c r="J347" s="35" t="str">
        <f>IF(OR($A$5=J$7,$B$5=J$7,$C$5=J$7, $D$5=J$7),IF(VLOOKUP($P347, 'Requirements Updated'!$A$4:$P$621,L$1,FALSE)=0, "",VLOOKUP($P347, 'Requirements Updated'!$A$4:$P$621,L$1,FALSE)), "")</f>
        <v/>
      </c>
      <c r="K347" s="35" t="str">
        <f>IF(OR($A$5=K$7,$B$5=K$7,$C$5=K$7, $D$5=K$7),IF(VLOOKUP($P347, 'Requirements Updated'!$A$4:$P$621,M$1,FALSE)=0, "",VLOOKUP($P347, 'Requirements Updated'!$A$4:$P$621,M$1,FALSE)), "")</f>
        <v/>
      </c>
      <c r="L347" s="17"/>
      <c r="M347" s="16" t="s">
        <v>296</v>
      </c>
      <c r="N347" s="17"/>
      <c r="O347" s="16" t="s">
        <v>175</v>
      </c>
      <c r="P347" s="16" t="str">
        <f t="shared" si="14"/>
        <v>HVAC distributionConditioned floor area servedNumber (sq.ft.)PostBuilding/BuildingDetails/Systems/HVAC/HVACDistribution/ConditionedFloorAreaServed</v>
      </c>
      <c r="Q347" s="94"/>
      <c r="R347" s="18"/>
    </row>
    <row r="348" spans="1:18" ht="26.25" customHeight="1" x14ac:dyDescent="0.2">
      <c r="A348" s="56" t="s">
        <v>335</v>
      </c>
      <c r="B348" s="56" t="s">
        <v>176</v>
      </c>
      <c r="C348" s="56" t="s">
        <v>558</v>
      </c>
      <c r="D348" s="17" t="str">
        <f>IFERROR(VLOOKUP($M348, Tables!$F$3:$G$9, 2, FALSE), "NEEDS QUALIFIER")</f>
        <v>Post</v>
      </c>
      <c r="E348" s="56" t="s">
        <v>1149</v>
      </c>
      <c r="F348" s="16" t="str">
        <f t="shared" si="17"/>
        <v>Optional</v>
      </c>
      <c r="G348" s="16" t="str">
        <f t="shared" si="15"/>
        <v>Optional</v>
      </c>
      <c r="H348" s="35" t="str">
        <f>IF(OR($A$5=H$7,$B$5=H$7,$C$5=H$7, $D$5=H$7),IF(VLOOKUP($P348, 'Requirements Updated'!$A$4:$P$621,J$1,FALSE)=0, "",VLOOKUP($P348, 'Requirements Updated'!$A$4:$P$621,J$1,FALSE)), "")</f>
        <v/>
      </c>
      <c r="I348" s="35" t="str">
        <f>IF(OR($A$5=I$7,$B$5=I$7,$C$5=I$7, $D$5=I$7),IF(VLOOKUP($P348, 'Requirements Updated'!$A$4:$P$621,K$1,FALSE)=0, "",VLOOKUP($P348, 'Requirements Updated'!$A$4:$P$621,K$1,FALSE)), "")</f>
        <v/>
      </c>
      <c r="J348" s="35" t="str">
        <f>IF(OR($A$5=J$7,$B$5=J$7,$C$5=J$7, $D$5=J$7),IF(VLOOKUP($P348, 'Requirements Updated'!$A$4:$P$621,L$1,FALSE)=0, "",VLOOKUP($P348, 'Requirements Updated'!$A$4:$P$621,L$1,FALSE)), "")</f>
        <v/>
      </c>
      <c r="K348" s="35" t="str">
        <f>IF(OR($A$5=K$7,$B$5=K$7,$C$5=K$7, $D$5=K$7),IF(VLOOKUP($P348, 'Requirements Updated'!$A$4:$P$621,M$1,FALSE)=0, "",VLOOKUP($P348, 'Requirements Updated'!$A$4:$P$621,M$1,FALSE)), "")</f>
        <v/>
      </c>
      <c r="L348" s="17"/>
      <c r="M348" s="16" t="s">
        <v>296</v>
      </c>
      <c r="N348" s="17" t="s">
        <v>178</v>
      </c>
      <c r="O348" s="16" t="s">
        <v>179</v>
      </c>
      <c r="P348" s="16" t="str">
        <f t="shared" si="14"/>
        <v>HVAC distributionMeasured duct leakageNumber (CFM)PostBuilding/BuildingDetails/Systems/HVAC/HVACDistribution/DistributionSystemType/AirDistribution/DuctLeakageMeasurement/DuctLeakage/Value</v>
      </c>
      <c r="Q348" s="94"/>
      <c r="R348" s="18"/>
    </row>
    <row r="349" spans="1:18" ht="26.25" customHeight="1" x14ac:dyDescent="0.2">
      <c r="A349" s="56" t="s">
        <v>335</v>
      </c>
      <c r="B349" s="56" t="s">
        <v>180</v>
      </c>
      <c r="C349" s="56" t="s">
        <v>504</v>
      </c>
      <c r="D349" s="17" t="str">
        <f>IFERROR(VLOOKUP($M349, Tables!$F$3:$G$9, 2, FALSE), "NEEDS QUALIFIER")</f>
        <v>Post</v>
      </c>
      <c r="E349" s="56" t="s">
        <v>778</v>
      </c>
      <c r="F349" s="16" t="str">
        <f t="shared" si="17"/>
        <v>Optional</v>
      </c>
      <c r="G349" s="16" t="str">
        <f t="shared" si="15"/>
        <v>Optional</v>
      </c>
      <c r="H349" s="35" t="str">
        <f>IF(OR($A$5=H$7,$B$5=H$7,$C$5=H$7, $D$5=H$7),IF(VLOOKUP($P349, 'Requirements Updated'!$A$4:$P$621,J$1,FALSE)=0, "",VLOOKUP($P349, 'Requirements Updated'!$A$4:$P$621,J$1,FALSE)), "")</f>
        <v/>
      </c>
      <c r="I349" s="35" t="str">
        <f>IF(OR($A$5=I$7,$B$5=I$7,$C$5=I$7, $D$5=I$7),IF(VLOOKUP($P349, 'Requirements Updated'!$A$4:$P$621,K$1,FALSE)=0, "",VLOOKUP($P349, 'Requirements Updated'!$A$4:$P$621,K$1,FALSE)), "")</f>
        <v/>
      </c>
      <c r="J349" s="35" t="str">
        <f>IF(OR($A$5=J$7,$B$5=J$7,$C$5=J$7, $D$5=J$7),IF(VLOOKUP($P349, 'Requirements Updated'!$A$4:$P$621,L$1,FALSE)=0, "",VLOOKUP($P349, 'Requirements Updated'!$A$4:$P$621,L$1,FALSE)), "")</f>
        <v/>
      </c>
      <c r="K349" s="35" t="str">
        <f>IF(OR($A$5=K$7,$B$5=K$7,$C$5=K$7, $D$5=K$7),IF(VLOOKUP($P349, 'Requirements Updated'!$A$4:$P$621,M$1,FALSE)=0, "",VLOOKUP($P349, 'Requirements Updated'!$A$4:$P$621,M$1,FALSE)), "")</f>
        <v/>
      </c>
      <c r="L349" s="17"/>
      <c r="M349" s="16" t="s">
        <v>296</v>
      </c>
      <c r="N349" s="17" t="s">
        <v>178</v>
      </c>
      <c r="O349" s="16" t="s">
        <v>181</v>
      </c>
      <c r="P349" s="16" t="str">
        <f t="shared" si="14"/>
        <v>HVAC distributionDuct leakage test unit of measurementEnumerationPostBuilding/BuildingDetails/Systems/HVAC/HVACDistribution/DistributionSystemType/AirDistribution/DuctLeakageMeasurement/DuctLeakage/Units</v>
      </c>
      <c r="Q349" s="94"/>
      <c r="R349" s="18"/>
    </row>
    <row r="350" spans="1:18" ht="26.25" customHeight="1" x14ac:dyDescent="0.2">
      <c r="A350" s="56" t="s">
        <v>335</v>
      </c>
      <c r="B350" s="56" t="s">
        <v>182</v>
      </c>
      <c r="C350" s="56" t="s">
        <v>504</v>
      </c>
      <c r="D350" s="17" t="str">
        <f>IFERROR(VLOOKUP($M350, Tables!$F$3:$G$9, 2, FALSE), "NEEDS QUALIFIER")</f>
        <v>Post</v>
      </c>
      <c r="E350" s="56" t="s">
        <v>780</v>
      </c>
      <c r="F350" s="16" t="str">
        <f t="shared" si="17"/>
        <v>Optional</v>
      </c>
      <c r="G350" s="16" t="str">
        <f t="shared" si="15"/>
        <v>Optional</v>
      </c>
      <c r="H350" s="35" t="str">
        <f>IF(OR($A$5=H$7,$B$5=H$7,$C$5=H$7, $D$5=H$7),IF(VLOOKUP($P350, 'Requirements Updated'!$A$4:$P$621,J$1,FALSE)=0, "",VLOOKUP($P350, 'Requirements Updated'!$A$4:$P$621,J$1,FALSE)), "")</f>
        <v/>
      </c>
      <c r="I350" s="35" t="str">
        <f>IF(OR($A$5=I$7,$B$5=I$7,$C$5=I$7, $D$5=I$7),IF(VLOOKUP($P350, 'Requirements Updated'!$A$4:$P$621,K$1,FALSE)=0, "",VLOOKUP($P350, 'Requirements Updated'!$A$4:$P$621,K$1,FALSE)), "")</f>
        <v/>
      </c>
      <c r="J350" s="35" t="str">
        <f>IF(OR($A$5=J$7,$B$5=J$7,$C$5=J$7, $D$5=J$7),IF(VLOOKUP($P350, 'Requirements Updated'!$A$4:$P$621,L$1,FALSE)=0, "",VLOOKUP($P350, 'Requirements Updated'!$A$4:$P$621,L$1,FALSE)), "")</f>
        <v/>
      </c>
      <c r="K350" s="35" t="str">
        <f>IF(OR($A$5=K$7,$B$5=K$7,$C$5=K$7, $D$5=K$7),IF(VLOOKUP($P350, 'Requirements Updated'!$A$4:$P$621,M$1,FALSE)=0, "",VLOOKUP($P350, 'Requirements Updated'!$A$4:$P$621,M$1,FALSE)), "")</f>
        <v/>
      </c>
      <c r="L350" s="17"/>
      <c r="M350" s="16" t="s">
        <v>296</v>
      </c>
      <c r="N350" s="17"/>
      <c r="O350" s="16" t="s">
        <v>183</v>
      </c>
      <c r="P350" s="16" t="str">
        <f t="shared" si="14"/>
        <v>HVAC distributionDuct locationEnumerationPostBuilding/BuildingDetails/Systems/HVAC/HVACDistribution/DistributionSystemType/AirDistribution/Ducts/DuctLocation</v>
      </c>
      <c r="Q350" s="94"/>
      <c r="R350" s="18"/>
    </row>
    <row r="351" spans="1:18" ht="26.25" customHeight="1" x14ac:dyDescent="0.2">
      <c r="A351" s="56" t="s">
        <v>335</v>
      </c>
      <c r="B351" s="56" t="s">
        <v>184</v>
      </c>
      <c r="C351" s="56" t="s">
        <v>504</v>
      </c>
      <c r="D351" s="17" t="str">
        <f>IFERROR(VLOOKUP($M351, Tables!$F$3:$G$9, 2, FALSE), "NEEDS QUALIFIER")</f>
        <v>Post</v>
      </c>
      <c r="E351" s="56" t="s">
        <v>779</v>
      </c>
      <c r="F351" s="16" t="str">
        <f t="shared" si="17"/>
        <v>Optional</v>
      </c>
      <c r="G351" s="16" t="str">
        <f t="shared" si="15"/>
        <v>Optional</v>
      </c>
      <c r="H351" s="35" t="str">
        <f>IF(OR($A$5=H$7,$B$5=H$7,$C$5=H$7, $D$5=H$7),IF(VLOOKUP($P351, 'Requirements Updated'!$A$4:$P$621,J$1,FALSE)=0, "",VLOOKUP($P351, 'Requirements Updated'!$A$4:$P$621,J$1,FALSE)), "")</f>
        <v/>
      </c>
      <c r="I351" s="35" t="str">
        <f>IF(OR($A$5=I$7,$B$5=I$7,$C$5=I$7, $D$5=I$7),IF(VLOOKUP($P351, 'Requirements Updated'!$A$4:$P$621,K$1,FALSE)=0, "",VLOOKUP($P351, 'Requirements Updated'!$A$4:$P$621,K$1,FALSE)), "")</f>
        <v/>
      </c>
      <c r="J351" s="35" t="str">
        <f>IF(OR($A$5=J$7,$B$5=J$7,$C$5=J$7, $D$5=J$7),IF(VLOOKUP($P351, 'Requirements Updated'!$A$4:$P$621,L$1,FALSE)=0, "",VLOOKUP($P351, 'Requirements Updated'!$A$4:$P$621,L$1,FALSE)), "")</f>
        <v/>
      </c>
      <c r="K351" s="35" t="str">
        <f>IF(OR($A$5=K$7,$B$5=K$7,$C$5=K$7, $D$5=K$7),IF(VLOOKUP($P351, 'Requirements Updated'!$A$4:$P$621,M$1,FALSE)=0, "",VLOOKUP($P351, 'Requirements Updated'!$A$4:$P$621,M$1,FALSE)), "")</f>
        <v/>
      </c>
      <c r="L351" s="17"/>
      <c r="M351" s="16" t="s">
        <v>296</v>
      </c>
      <c r="N351" s="17"/>
      <c r="O351" s="16" t="s">
        <v>185</v>
      </c>
      <c r="P351" s="16" t="str">
        <f t="shared" si="14"/>
        <v>HVAC distributionDuct materialEnumerationPostBuilding/BuildingDetails/Systems/HVAC/HVACDistribution/DistributionSystemType/AirDistribution/Ducts/DuctMaterial</v>
      </c>
      <c r="Q351" s="94"/>
      <c r="R351" s="18"/>
    </row>
    <row r="352" spans="1:18" ht="26.25" customHeight="1" x14ac:dyDescent="0.2">
      <c r="A352" s="56" t="s">
        <v>335</v>
      </c>
      <c r="B352" s="56" t="s">
        <v>186</v>
      </c>
      <c r="C352" s="56" t="s">
        <v>520</v>
      </c>
      <c r="D352" s="17" t="str">
        <f>IFERROR(VLOOKUP($M352, Tables!$F$3:$G$9, 2, FALSE), "NEEDS QUALIFIER")</f>
        <v>Post</v>
      </c>
      <c r="E352" s="56" t="s">
        <v>1150</v>
      </c>
      <c r="F352" s="16" t="str">
        <f t="shared" si="17"/>
        <v>Optional</v>
      </c>
      <c r="G352" s="16" t="str">
        <f t="shared" si="15"/>
        <v>Optional</v>
      </c>
      <c r="H352" s="35" t="str">
        <f>IF(OR($A$5=H$7,$B$5=H$7,$C$5=H$7, $D$5=H$7),IF(VLOOKUP($P352, 'Requirements Updated'!$A$4:$P$621,J$1,FALSE)=0, "",VLOOKUP($P352, 'Requirements Updated'!$A$4:$P$621,J$1,FALSE)), "")</f>
        <v/>
      </c>
      <c r="I352" s="35" t="str">
        <f>IF(OR($A$5=I$7,$B$5=I$7,$C$5=I$7, $D$5=I$7),IF(VLOOKUP($P352, 'Requirements Updated'!$A$4:$P$621,K$1,FALSE)=0, "",VLOOKUP($P352, 'Requirements Updated'!$A$4:$P$621,K$1,FALSE)), "")</f>
        <v/>
      </c>
      <c r="J352" s="35" t="str">
        <f>IF(OR($A$5=J$7,$B$5=J$7,$C$5=J$7, $D$5=J$7),IF(VLOOKUP($P352, 'Requirements Updated'!$A$4:$P$621,L$1,FALSE)=0, "",VLOOKUP($P352, 'Requirements Updated'!$A$4:$P$621,L$1,FALSE)), "")</f>
        <v/>
      </c>
      <c r="K352" s="35" t="str">
        <f>IF(OR($A$5=K$7,$B$5=K$7,$C$5=K$7, $D$5=K$7),IF(VLOOKUP($P352, 'Requirements Updated'!$A$4:$P$621,M$1,FALSE)=0, "",VLOOKUP($P352, 'Requirements Updated'!$A$4:$P$621,M$1,FALSE)), "")</f>
        <v/>
      </c>
      <c r="L352" s="17"/>
      <c r="M352" s="16" t="s">
        <v>296</v>
      </c>
      <c r="N352" s="17"/>
      <c r="O352" s="16" t="s">
        <v>187</v>
      </c>
      <c r="P352" s="16" t="str">
        <f t="shared" si="14"/>
        <v>HVAC distributionDuct system sealedBooleanPostBuilding/BuildingDetails/Systems/HVAC/HVACDistribution/HVACDistributionImprovementInfo/DuctSystemSealed</v>
      </c>
      <c r="Q352" s="94"/>
      <c r="R352" s="18"/>
    </row>
    <row r="353" spans="1:18" ht="26.25" customHeight="1" x14ac:dyDescent="0.2">
      <c r="A353" s="56" t="s">
        <v>335</v>
      </c>
      <c r="B353" s="56" t="s">
        <v>188</v>
      </c>
      <c r="C353" s="56" t="s">
        <v>503</v>
      </c>
      <c r="D353" s="17" t="str">
        <f>IFERROR(VLOOKUP($M353, Tables!$F$3:$G$9, 2, FALSE), "NEEDS QUALIFIER")</f>
        <v>Post</v>
      </c>
      <c r="E353" s="56" t="s">
        <v>1115</v>
      </c>
      <c r="F353" s="16" t="str">
        <f t="shared" si="17"/>
        <v>Optional</v>
      </c>
      <c r="G353" s="16" t="str">
        <f t="shared" si="15"/>
        <v>Optional</v>
      </c>
      <c r="H353" s="35" t="str">
        <f>IF(OR($A$5=H$7,$B$5=H$7,$C$5=H$7, $D$5=H$7),IF(VLOOKUP($P353, 'Requirements Updated'!$A$4:$P$621,J$1,FALSE)=0, "",VLOOKUP($P353, 'Requirements Updated'!$A$4:$P$621,J$1,FALSE)), "")</f>
        <v/>
      </c>
      <c r="I353" s="35" t="str">
        <f>IF(OR($A$5=I$7,$B$5=I$7,$C$5=I$7, $D$5=I$7),IF(VLOOKUP($P353, 'Requirements Updated'!$A$4:$P$621,K$1,FALSE)=0, "",VLOOKUP($P353, 'Requirements Updated'!$A$4:$P$621,K$1,FALSE)), "")</f>
        <v/>
      </c>
      <c r="J353" s="35" t="str">
        <f>IF(OR($A$5=J$7,$B$5=J$7,$C$5=J$7, $D$5=J$7),IF(VLOOKUP($P353, 'Requirements Updated'!$A$4:$P$621,L$1,FALSE)=0, "",VLOOKUP($P353, 'Requirements Updated'!$A$4:$P$621,L$1,FALSE)), "")</f>
        <v/>
      </c>
      <c r="K353" s="35" t="str">
        <f>IF(OR($A$5=K$7,$B$5=K$7,$C$5=K$7, $D$5=K$7),IF(VLOOKUP($P353, 'Requirements Updated'!$A$4:$P$621,M$1,FALSE)=0, "",VLOOKUP($P353, 'Requirements Updated'!$A$4:$P$621,M$1,FALSE)), "")</f>
        <v/>
      </c>
      <c r="L353" s="17"/>
      <c r="M353" s="16" t="s">
        <v>296</v>
      </c>
      <c r="N353" s="17"/>
      <c r="O353" s="16" t="s">
        <v>189</v>
      </c>
      <c r="P353" s="16" t="str">
        <f t="shared" si="14"/>
        <v>HVAC distributionDuct insulation R-valueNumberPostBuilding/BuildingDetails/Systems/HVAC/HVACDistribution/DistributionSystemType/AirDistribution/Ducts/DuctInsulationRValue</v>
      </c>
      <c r="Q353" s="94"/>
      <c r="R353" s="18"/>
    </row>
    <row r="354" spans="1:18" ht="26.25" customHeight="1" x14ac:dyDescent="0.2">
      <c r="A354" s="56" t="s">
        <v>391</v>
      </c>
      <c r="B354" s="56" t="s">
        <v>269</v>
      </c>
      <c r="C354" s="56" t="s">
        <v>504</v>
      </c>
      <c r="D354" s="17" t="str">
        <f>IFERROR(VLOOKUP($M354, Tables!$F$3:$G$9, 2, FALSE), "NEEDS QUALIFIER")</f>
        <v>Pre</v>
      </c>
      <c r="E354" s="56" t="s">
        <v>772</v>
      </c>
      <c r="F354" s="16" t="str">
        <f t="shared" si="17"/>
        <v>Optional</v>
      </c>
      <c r="G354" s="16" t="str">
        <f t="shared" si="15"/>
        <v>Optional</v>
      </c>
      <c r="H354" s="35" t="str">
        <f>IF(OR($A$5=H$7,$B$5=H$7,$C$5=H$7, $D$5=H$7),IF(VLOOKUP($P354, 'Requirements Updated'!$A$4:$P$621,J$1,FALSE)=0, "",VLOOKUP($P354, 'Requirements Updated'!$A$4:$P$621,J$1,FALSE)), "")</f>
        <v/>
      </c>
      <c r="I354" s="35" t="str">
        <f>IF(OR($A$5=I$7,$B$5=I$7,$C$5=I$7, $D$5=I$7),IF(VLOOKUP($P354, 'Requirements Updated'!$A$4:$P$621,K$1,FALSE)=0, "",VLOOKUP($P354, 'Requirements Updated'!$A$4:$P$621,K$1,FALSE)), "")</f>
        <v/>
      </c>
      <c r="J354" s="35" t="str">
        <f>IF(OR($A$5=J$7,$B$5=J$7,$C$5=J$7, $D$5=J$7),IF(VLOOKUP($P354, 'Requirements Updated'!$A$4:$P$621,L$1,FALSE)=0, "",VLOOKUP($P354, 'Requirements Updated'!$A$4:$P$621,L$1,FALSE)), "")</f>
        <v/>
      </c>
      <c r="K354" s="35" t="str">
        <f>IF(OR($A$5=K$7,$B$5=K$7,$C$5=K$7, $D$5=K$7),IF(VLOOKUP($P354, 'Requirements Updated'!$A$4:$P$621,M$1,FALSE)=0, "",VLOOKUP($P354, 'Requirements Updated'!$A$4:$P$621,M$1,FALSE)), "")</f>
        <v/>
      </c>
      <c r="L354" s="17"/>
      <c r="M354" s="16" t="s">
        <v>21</v>
      </c>
      <c r="N354" s="17"/>
      <c r="O354" s="16" t="s">
        <v>462</v>
      </c>
      <c r="P354" s="16" t="str">
        <f t="shared" si="14"/>
        <v>LightingLocationEnumerationPreBuilding/BuildingDetails/Lighting / LightingGroup / Location</v>
      </c>
      <c r="Q354" s="94"/>
      <c r="R354" s="18"/>
    </row>
    <row r="355" spans="1:18" ht="26.25" customHeight="1" x14ac:dyDescent="0.2">
      <c r="A355" s="56" t="s">
        <v>391</v>
      </c>
      <c r="B355" s="56" t="s">
        <v>58</v>
      </c>
      <c r="C355" s="56" t="s">
        <v>504</v>
      </c>
      <c r="D355" s="17" t="str">
        <f>IFERROR(VLOOKUP($M355, Tables!$F$3:$G$9, 2, FALSE), "NEEDS QUALIFIER")</f>
        <v>Pre</v>
      </c>
      <c r="E355" s="56" t="s">
        <v>596</v>
      </c>
      <c r="F355" s="16" t="str">
        <f t="shared" si="17"/>
        <v>Optional</v>
      </c>
      <c r="G355" s="16" t="str">
        <f t="shared" si="15"/>
        <v>Optional</v>
      </c>
      <c r="H355" s="35" t="str">
        <f>IF(OR($A$5=H$7,$B$5=H$7,$C$5=H$7, $D$5=H$7),IF(VLOOKUP($P355, 'Requirements Updated'!$A$4:$P$621,J$1,FALSE)=0, "",VLOOKUP($P355, 'Requirements Updated'!$A$4:$P$621,J$1,FALSE)), "")</f>
        <v/>
      </c>
      <c r="I355" s="35" t="str">
        <f>IF(OR($A$5=I$7,$B$5=I$7,$C$5=I$7, $D$5=I$7),IF(VLOOKUP($P355, 'Requirements Updated'!$A$4:$P$621,K$1,FALSE)=0, "",VLOOKUP($P355, 'Requirements Updated'!$A$4:$P$621,K$1,FALSE)), "")</f>
        <v/>
      </c>
      <c r="J355" s="35" t="str">
        <f>IF(OR($A$5=J$7,$B$5=J$7,$C$5=J$7, $D$5=J$7),IF(VLOOKUP($P355, 'Requirements Updated'!$A$4:$P$621,L$1,FALSE)=0, "",VLOOKUP($P355, 'Requirements Updated'!$A$4:$P$621,L$1,FALSE)), "")</f>
        <v/>
      </c>
      <c r="K355" s="35" t="str">
        <f>IF(OR($A$5=K$7,$B$5=K$7,$C$5=K$7, $D$5=K$7),IF(VLOOKUP($P355, 'Requirements Updated'!$A$4:$P$621,M$1,FALSE)=0, "",VLOOKUP($P355, 'Requirements Updated'!$A$4:$P$621,M$1,FALSE)), "")</f>
        <v/>
      </c>
      <c r="L355" s="17"/>
      <c r="M355" s="16" t="s">
        <v>21</v>
      </c>
      <c r="N355" s="17"/>
      <c r="O355" s="16" t="s">
        <v>667</v>
      </c>
      <c r="P355" s="16" t="str">
        <f t="shared" si="14"/>
        <v>LightingThird party certificationEnumerationPreBuilding/BuildingDetails/Lighting/LightingGroup/ThirdPartyCertification</v>
      </c>
      <c r="Q355" s="94"/>
      <c r="R355" s="18"/>
    </row>
    <row r="356" spans="1:18" ht="26.25" customHeight="1" x14ac:dyDescent="0.2">
      <c r="A356" s="56" t="s">
        <v>391</v>
      </c>
      <c r="B356" s="56" t="s">
        <v>218</v>
      </c>
      <c r="C356" s="56" t="s">
        <v>503</v>
      </c>
      <c r="D356" s="17" t="str">
        <f>IFERROR(VLOOKUP($M356, Tables!$F$3:$G$9, 2, FALSE), "NEEDS QUALIFIER")</f>
        <v>Pre</v>
      </c>
      <c r="E356" s="56" t="s">
        <v>1151</v>
      </c>
      <c r="F356" s="16" t="str">
        <f t="shared" si="17"/>
        <v>Optional</v>
      </c>
      <c r="G356" s="16" t="str">
        <f t="shared" si="15"/>
        <v>Optional</v>
      </c>
      <c r="H356" s="35" t="str">
        <f>IF(OR($A$5=H$7,$B$5=H$7,$C$5=H$7, $D$5=H$7),IF(VLOOKUP($P356, 'Requirements Updated'!$A$4:$P$621,J$1,FALSE)=0, "",VLOOKUP($P356, 'Requirements Updated'!$A$4:$P$621,J$1,FALSE)), "")</f>
        <v/>
      </c>
      <c r="I356" s="35" t="str">
        <f>IF(OR($A$5=I$7,$B$5=I$7,$C$5=I$7, $D$5=I$7),IF(VLOOKUP($P356, 'Requirements Updated'!$A$4:$P$621,K$1,FALSE)=0, "",VLOOKUP($P356, 'Requirements Updated'!$A$4:$P$621,K$1,FALSE)), "")</f>
        <v/>
      </c>
      <c r="J356" s="35" t="str">
        <f>IF(OR($A$5=J$7,$B$5=J$7,$C$5=J$7, $D$5=J$7),IF(VLOOKUP($P356, 'Requirements Updated'!$A$4:$P$621,L$1,FALSE)=0, "",VLOOKUP($P356, 'Requirements Updated'!$A$4:$P$621,L$1,FALSE)), "")</f>
        <v/>
      </c>
      <c r="K356" s="35" t="str">
        <f>IF(OR($A$5=K$7,$B$5=K$7,$C$5=K$7, $D$5=K$7),IF(VLOOKUP($P356, 'Requirements Updated'!$A$4:$P$621,M$1,FALSE)=0, "",VLOOKUP($P356, 'Requirements Updated'!$A$4:$P$621,M$1,FALSE)), "")</f>
        <v/>
      </c>
      <c r="L356" s="17"/>
      <c r="M356" s="16" t="s">
        <v>21</v>
      </c>
      <c r="N356" s="17"/>
      <c r="O356" s="16" t="s">
        <v>219</v>
      </c>
      <c r="P356" s="16" t="str">
        <f t="shared" si="14"/>
        <v>LightingAverage hours per dayNumberPreBuilding/BuildingDetails/Lighting/LightingGroup/AverageHoursPerDay</v>
      </c>
      <c r="Q356" s="94"/>
      <c r="R356" s="18"/>
    </row>
    <row r="357" spans="1:18" ht="26.25" customHeight="1" x14ac:dyDescent="0.2">
      <c r="A357" s="56" t="s">
        <v>391</v>
      </c>
      <c r="B357" s="56" t="s">
        <v>220</v>
      </c>
      <c r="C357" s="56" t="s">
        <v>503</v>
      </c>
      <c r="D357" s="17" t="str">
        <f>IFERROR(VLOOKUP($M357, Tables!$F$3:$G$9, 2, FALSE), "NEEDS QUALIFIER")</f>
        <v>Pre</v>
      </c>
      <c r="E357" s="56" t="s">
        <v>599</v>
      </c>
      <c r="F357" s="16" t="str">
        <f t="shared" si="17"/>
        <v>Optional</v>
      </c>
      <c r="G357" s="16" t="str">
        <f t="shared" si="15"/>
        <v>Optional</v>
      </c>
      <c r="H357" s="35" t="str">
        <f>IF(OR($A$5=H$7,$B$5=H$7,$C$5=H$7, $D$5=H$7),IF(VLOOKUP($P357, 'Requirements Updated'!$A$4:$P$621,J$1,FALSE)=0, "",VLOOKUP($P357, 'Requirements Updated'!$A$4:$P$621,J$1,FALSE)), "")</f>
        <v/>
      </c>
      <c r="I357" s="35" t="str">
        <f>IF(OR($A$5=I$7,$B$5=I$7,$C$5=I$7, $D$5=I$7),IF(VLOOKUP($P357, 'Requirements Updated'!$A$4:$P$621,K$1,FALSE)=0, "",VLOOKUP($P357, 'Requirements Updated'!$A$4:$P$621,K$1,FALSE)), "")</f>
        <v/>
      </c>
      <c r="J357" s="35" t="str">
        <f>IF(OR($A$5=J$7,$B$5=J$7,$C$5=J$7, $D$5=J$7),IF(VLOOKUP($P357, 'Requirements Updated'!$A$4:$P$621,L$1,FALSE)=0, "",VLOOKUP($P357, 'Requirements Updated'!$A$4:$P$621,L$1,FALSE)), "")</f>
        <v/>
      </c>
      <c r="K357" s="35" t="str">
        <f>IF(OR($A$5=K$7,$B$5=K$7,$C$5=K$7, $D$5=K$7),IF(VLOOKUP($P357, 'Requirements Updated'!$A$4:$P$621,M$1,FALSE)=0, "",VLOOKUP($P357, 'Requirements Updated'!$A$4:$P$621,M$1,FALSE)), "")</f>
        <v/>
      </c>
      <c r="L357" s="17"/>
      <c r="M357" s="16" t="s">
        <v>21</v>
      </c>
      <c r="N357" s="17"/>
      <c r="O357" s="16" t="s">
        <v>221</v>
      </c>
      <c r="P357" s="16" t="str">
        <f t="shared" si="14"/>
        <v>LightingAverage wattageNumberPreBuilding/BuildingDetails/Lighting/LightingGroup/AverageWattage</v>
      </c>
      <c r="Q357" s="94"/>
      <c r="R357" s="18"/>
    </row>
    <row r="358" spans="1:18" ht="26.25" customHeight="1" x14ac:dyDescent="0.2">
      <c r="A358" s="56" t="s">
        <v>391</v>
      </c>
      <c r="B358" s="56" t="s">
        <v>222</v>
      </c>
      <c r="C358" s="56" t="s">
        <v>504</v>
      </c>
      <c r="D358" s="17" t="str">
        <f>IFERROR(VLOOKUP($M358, Tables!$F$3:$G$9, 2, FALSE), "NEEDS QUALIFIER")</f>
        <v>Pre</v>
      </c>
      <c r="E358" s="56" t="s">
        <v>782</v>
      </c>
      <c r="F358" s="16" t="str">
        <f t="shared" si="17"/>
        <v>Optional</v>
      </c>
      <c r="G358" s="16" t="str">
        <f t="shared" si="15"/>
        <v>Optional</v>
      </c>
      <c r="H358" s="35" t="str">
        <f>IF(OR($A$5=H$7,$B$5=H$7,$C$5=H$7, $D$5=H$7),IF(VLOOKUP($P358, 'Requirements Updated'!$A$4:$P$621,J$1,FALSE)=0, "",VLOOKUP($P358, 'Requirements Updated'!$A$4:$P$621,J$1,FALSE)), "")</f>
        <v/>
      </c>
      <c r="I358" s="35" t="str">
        <f>IF(OR($A$5=I$7,$B$5=I$7,$C$5=I$7, $D$5=I$7),IF(VLOOKUP($P358, 'Requirements Updated'!$A$4:$P$621,K$1,FALSE)=0, "",VLOOKUP($P358, 'Requirements Updated'!$A$4:$P$621,K$1,FALSE)), "")</f>
        <v/>
      </c>
      <c r="J358" s="35" t="str">
        <f>IF(OR($A$5=J$7,$B$5=J$7,$C$5=J$7, $D$5=J$7),IF(VLOOKUP($P358, 'Requirements Updated'!$A$4:$P$621,L$1,FALSE)=0, "",VLOOKUP($P358, 'Requirements Updated'!$A$4:$P$621,L$1,FALSE)), "")</f>
        <v/>
      </c>
      <c r="K358" s="35" t="str">
        <f>IF(OR($A$5=K$7,$B$5=K$7,$C$5=K$7, $D$5=K$7),IF(VLOOKUP($P358, 'Requirements Updated'!$A$4:$P$621,M$1,FALSE)=0, "",VLOOKUP($P358, 'Requirements Updated'!$A$4:$P$621,M$1,FALSE)), "")</f>
        <v/>
      </c>
      <c r="L358" s="17"/>
      <c r="M358" s="16" t="s">
        <v>21</v>
      </c>
      <c r="N358" s="17"/>
      <c r="O358" s="16" t="s">
        <v>223</v>
      </c>
      <c r="P358" s="16" t="str">
        <f t="shared" si="14"/>
        <v>LightingLighting typeEnumerationPreBuilding/BuildingDetails/Lighting/LightingGroup/LightingType</v>
      </c>
      <c r="Q358" s="94"/>
      <c r="R358" s="18"/>
    </row>
    <row r="359" spans="1:18" ht="26.25" customHeight="1" x14ac:dyDescent="0.2">
      <c r="A359" s="56" t="s">
        <v>391</v>
      </c>
      <c r="B359" s="56" t="s">
        <v>224</v>
      </c>
      <c r="C359" s="56" t="s">
        <v>503</v>
      </c>
      <c r="D359" s="17" t="str">
        <f>IFERROR(VLOOKUP($M359, Tables!$F$3:$G$9, 2, FALSE), "NEEDS QUALIFIER")</f>
        <v>Pre</v>
      </c>
      <c r="E359" s="56" t="s">
        <v>1152</v>
      </c>
      <c r="F359" s="16" t="str">
        <f t="shared" si="17"/>
        <v>Optional</v>
      </c>
      <c r="G359" s="16" t="str">
        <f t="shared" si="15"/>
        <v>Optional</v>
      </c>
      <c r="H359" s="35" t="str">
        <f>IF(OR($A$5=H$7,$B$5=H$7,$C$5=H$7, $D$5=H$7),IF(VLOOKUP($P359, 'Requirements Updated'!$A$4:$P$621,J$1,FALSE)=0, "",VLOOKUP($P359, 'Requirements Updated'!$A$4:$P$621,J$1,FALSE)), "")</f>
        <v/>
      </c>
      <c r="I359" s="35" t="str">
        <f>IF(OR($A$5=I$7,$B$5=I$7,$C$5=I$7, $D$5=I$7),IF(VLOOKUP($P359, 'Requirements Updated'!$A$4:$P$621,K$1,FALSE)=0, "",VLOOKUP($P359, 'Requirements Updated'!$A$4:$P$621,K$1,FALSE)), "")</f>
        <v/>
      </c>
      <c r="J359" s="35" t="str">
        <f>IF(OR($A$5=J$7,$B$5=J$7,$C$5=J$7, $D$5=J$7),IF(VLOOKUP($P359, 'Requirements Updated'!$A$4:$P$621,L$1,FALSE)=0, "",VLOOKUP($P359, 'Requirements Updated'!$A$4:$P$621,L$1,FALSE)), "")</f>
        <v/>
      </c>
      <c r="K359" s="35" t="str">
        <f>IF(OR($A$5=K$7,$B$5=K$7,$C$5=K$7, $D$5=K$7),IF(VLOOKUP($P359, 'Requirements Updated'!$A$4:$P$621,M$1,FALSE)=0, "",VLOOKUP($P359, 'Requirements Updated'!$A$4:$P$621,M$1,FALSE)), "")</f>
        <v/>
      </c>
      <c r="L359" s="17"/>
      <c r="M359" s="16" t="s">
        <v>21</v>
      </c>
      <c r="N359" s="17"/>
      <c r="O359" s="16" t="s">
        <v>225</v>
      </c>
      <c r="P359" s="16" t="str">
        <f t="shared" si="14"/>
        <v>LightingNumber of unitsNumberPreBuilding/BuildingDetails/Lighting/LightingGroup/NumberofUnits</v>
      </c>
      <c r="Q359" s="94"/>
      <c r="R359" s="18"/>
    </row>
    <row r="360" spans="1:18" ht="26.25" customHeight="1" x14ac:dyDescent="0.2">
      <c r="A360" s="56" t="s">
        <v>391</v>
      </c>
      <c r="B360" s="56" t="s">
        <v>58</v>
      </c>
      <c r="C360" s="56" t="s">
        <v>504</v>
      </c>
      <c r="D360" s="17" t="str">
        <f>IFERROR(VLOOKUP($M360, Tables!$F$3:$G$9, 2, FALSE), "NEEDS QUALIFIER")</f>
        <v>Proposed</v>
      </c>
      <c r="E360" s="56" t="s">
        <v>596</v>
      </c>
      <c r="F360" s="16" t="str">
        <f t="shared" si="17"/>
        <v>Optional</v>
      </c>
      <c r="G360" s="16" t="str">
        <f t="shared" si="15"/>
        <v>Optional</v>
      </c>
      <c r="H360" s="35" t="str">
        <f>IF(OR($A$5=H$7,$B$5=H$7,$C$5=H$7, $D$5=H$7),IF(VLOOKUP($P360, 'Requirements Updated'!$A$4:$P$621,J$1,FALSE)=0, "",VLOOKUP($P360, 'Requirements Updated'!$A$4:$P$621,J$1,FALSE)), "")</f>
        <v/>
      </c>
      <c r="I360" s="35" t="str">
        <f>IF(OR($A$5=I$7,$B$5=I$7,$C$5=I$7, $D$5=I$7),IF(VLOOKUP($P360, 'Requirements Updated'!$A$4:$P$621,K$1,FALSE)=0, "",VLOOKUP($P360, 'Requirements Updated'!$A$4:$P$621,K$1,FALSE)), "")</f>
        <v/>
      </c>
      <c r="J360" s="35" t="str">
        <f>IF(OR($A$5=J$7,$B$5=J$7,$C$5=J$7, $D$5=J$7),IF(VLOOKUP($P360, 'Requirements Updated'!$A$4:$P$621,L$1,FALSE)=0, "",VLOOKUP($P360, 'Requirements Updated'!$A$4:$P$621,L$1,FALSE)), "")</f>
        <v/>
      </c>
      <c r="K360" s="35" t="str">
        <f>IF(OR($A$5=K$7,$B$5=K$7,$C$5=K$7, $D$5=K$7),IF(VLOOKUP($P360, 'Requirements Updated'!$A$4:$P$621,M$1,FALSE)=0, "",VLOOKUP($P360, 'Requirements Updated'!$A$4:$P$621,M$1,FALSE)), "")</f>
        <v/>
      </c>
      <c r="L360" s="17"/>
      <c r="M360" s="16" t="s">
        <v>28</v>
      </c>
      <c r="N360" s="17"/>
      <c r="O360" s="16" t="s">
        <v>667</v>
      </c>
      <c r="P360" s="16" t="str">
        <f t="shared" si="14"/>
        <v>LightingThird party certificationEnumerationProposedBuilding/BuildingDetails/Lighting/LightingGroup/ThirdPartyCertification</v>
      </c>
      <c r="Q360" s="94" t="s">
        <v>1207</v>
      </c>
      <c r="R360" s="18"/>
    </row>
    <row r="361" spans="1:18" ht="26.25" customHeight="1" x14ac:dyDescent="0.2">
      <c r="A361" s="56" t="s">
        <v>391</v>
      </c>
      <c r="B361" s="56" t="s">
        <v>218</v>
      </c>
      <c r="C361" s="56" t="s">
        <v>503</v>
      </c>
      <c r="D361" s="17" t="str">
        <f>IFERROR(VLOOKUP($M361, Tables!$F$3:$G$9, 2, FALSE), "NEEDS QUALIFIER")</f>
        <v>Proposed</v>
      </c>
      <c r="E361" s="56" t="s">
        <v>1151</v>
      </c>
      <c r="F361" s="16" t="str">
        <f t="shared" si="17"/>
        <v>Optional</v>
      </c>
      <c r="G361" s="16" t="str">
        <f t="shared" si="15"/>
        <v>Optional</v>
      </c>
      <c r="H361" s="35" t="str">
        <f>IF(OR($A$5=H$7,$B$5=H$7,$C$5=H$7, $D$5=H$7),IF(VLOOKUP($P361, 'Requirements Updated'!$A$4:$P$621,J$1,FALSE)=0, "",VLOOKUP($P361, 'Requirements Updated'!$A$4:$P$621,J$1,FALSE)), "")</f>
        <v/>
      </c>
      <c r="I361" s="35" t="str">
        <f>IF(OR($A$5=I$7,$B$5=I$7,$C$5=I$7, $D$5=I$7),IF(VLOOKUP($P361, 'Requirements Updated'!$A$4:$P$621,K$1,FALSE)=0, "",VLOOKUP($P361, 'Requirements Updated'!$A$4:$P$621,K$1,FALSE)), "")</f>
        <v/>
      </c>
      <c r="J361" s="35" t="str">
        <f>IF(OR($A$5=J$7,$B$5=J$7,$C$5=J$7, $D$5=J$7),IF(VLOOKUP($P361, 'Requirements Updated'!$A$4:$P$621,L$1,FALSE)=0, "",VLOOKUP($P361, 'Requirements Updated'!$A$4:$P$621,L$1,FALSE)), "")</f>
        <v/>
      </c>
      <c r="K361" s="35" t="str">
        <f>IF(OR($A$5=K$7,$B$5=K$7,$C$5=K$7, $D$5=K$7),IF(VLOOKUP($P361, 'Requirements Updated'!$A$4:$P$621,M$1,FALSE)=0, "",VLOOKUP($P361, 'Requirements Updated'!$A$4:$P$621,M$1,FALSE)), "")</f>
        <v/>
      </c>
      <c r="L361" s="17"/>
      <c r="M361" s="16" t="s">
        <v>28</v>
      </c>
      <c r="N361" s="17"/>
      <c r="O361" s="16" t="s">
        <v>219</v>
      </c>
      <c r="P361" s="16" t="str">
        <f t="shared" si="14"/>
        <v>LightingAverage hours per dayNumberProposedBuilding/BuildingDetails/Lighting/LightingGroup/AverageHoursPerDay</v>
      </c>
      <c r="Q361" s="94" t="s">
        <v>1207</v>
      </c>
      <c r="R361" s="18"/>
    </row>
    <row r="362" spans="1:18" ht="26.25" customHeight="1" x14ac:dyDescent="0.2">
      <c r="A362" s="56" t="s">
        <v>391</v>
      </c>
      <c r="B362" s="56" t="s">
        <v>220</v>
      </c>
      <c r="C362" s="56" t="s">
        <v>503</v>
      </c>
      <c r="D362" s="17" t="str">
        <f>IFERROR(VLOOKUP($M362, Tables!$F$3:$G$9, 2, FALSE), "NEEDS QUALIFIER")</f>
        <v>Proposed</v>
      </c>
      <c r="E362" s="56" t="s">
        <v>599</v>
      </c>
      <c r="F362" s="16" t="str">
        <f t="shared" si="17"/>
        <v>Optional</v>
      </c>
      <c r="G362" s="16" t="str">
        <f t="shared" si="15"/>
        <v>Optional</v>
      </c>
      <c r="H362" s="35" t="str">
        <f>IF(OR($A$5=H$7,$B$5=H$7,$C$5=H$7, $D$5=H$7),IF(VLOOKUP($P362, 'Requirements Updated'!$A$4:$P$621,J$1,FALSE)=0, "",VLOOKUP($P362, 'Requirements Updated'!$A$4:$P$621,J$1,FALSE)), "")</f>
        <v/>
      </c>
      <c r="I362" s="35" t="str">
        <f>IF(OR($A$5=I$7,$B$5=I$7,$C$5=I$7, $D$5=I$7),IF(VLOOKUP($P362, 'Requirements Updated'!$A$4:$P$621,K$1,FALSE)=0, "",VLOOKUP($P362, 'Requirements Updated'!$A$4:$P$621,K$1,FALSE)), "")</f>
        <v/>
      </c>
      <c r="J362" s="35" t="str">
        <f>IF(OR($A$5=J$7,$B$5=J$7,$C$5=J$7, $D$5=J$7),IF(VLOOKUP($P362, 'Requirements Updated'!$A$4:$P$621,L$1,FALSE)=0, "",VLOOKUP($P362, 'Requirements Updated'!$A$4:$P$621,L$1,FALSE)), "")</f>
        <v/>
      </c>
      <c r="K362" s="35" t="str">
        <f>IF(OR($A$5=K$7,$B$5=K$7,$C$5=K$7, $D$5=K$7),IF(VLOOKUP($P362, 'Requirements Updated'!$A$4:$P$621,M$1,FALSE)=0, "",VLOOKUP($P362, 'Requirements Updated'!$A$4:$P$621,M$1,FALSE)), "")</f>
        <v/>
      </c>
      <c r="L362" s="17"/>
      <c r="M362" s="16" t="s">
        <v>28</v>
      </c>
      <c r="N362" s="17"/>
      <c r="O362" s="16" t="s">
        <v>221</v>
      </c>
      <c r="P362" s="16" t="str">
        <f t="shared" si="14"/>
        <v>LightingAverage wattageNumberProposedBuilding/BuildingDetails/Lighting/LightingGroup/AverageWattage</v>
      </c>
      <c r="Q362" s="94" t="s">
        <v>1207</v>
      </c>
      <c r="R362" s="18"/>
    </row>
    <row r="363" spans="1:18" ht="26.25" customHeight="1" x14ac:dyDescent="0.2">
      <c r="A363" s="56" t="s">
        <v>391</v>
      </c>
      <c r="B363" s="56" t="s">
        <v>222</v>
      </c>
      <c r="C363" s="56" t="s">
        <v>504</v>
      </c>
      <c r="D363" s="17" t="str">
        <f>IFERROR(VLOOKUP($M363, Tables!$F$3:$G$9, 2, FALSE), "NEEDS QUALIFIER")</f>
        <v>Proposed</v>
      </c>
      <c r="E363" s="56" t="s">
        <v>782</v>
      </c>
      <c r="F363" s="16" t="str">
        <f t="shared" si="17"/>
        <v>Optional</v>
      </c>
      <c r="G363" s="16" t="str">
        <f t="shared" si="15"/>
        <v>Optional</v>
      </c>
      <c r="H363" s="35" t="str">
        <f>IF(OR($A$5=H$7,$B$5=H$7,$C$5=H$7, $D$5=H$7),IF(VLOOKUP($P363, 'Requirements Updated'!$A$4:$P$621,J$1,FALSE)=0, "",VLOOKUP($P363, 'Requirements Updated'!$A$4:$P$621,J$1,FALSE)), "")</f>
        <v/>
      </c>
      <c r="I363" s="35" t="str">
        <f>IF(OR($A$5=I$7,$B$5=I$7,$C$5=I$7, $D$5=I$7),IF(VLOOKUP($P363, 'Requirements Updated'!$A$4:$P$621,K$1,FALSE)=0, "",VLOOKUP($P363, 'Requirements Updated'!$A$4:$P$621,K$1,FALSE)), "")</f>
        <v/>
      </c>
      <c r="J363" s="35" t="str">
        <f>IF(OR($A$5=J$7,$B$5=J$7,$C$5=J$7, $D$5=J$7),IF(VLOOKUP($P363, 'Requirements Updated'!$A$4:$P$621,L$1,FALSE)=0, "",VLOOKUP($P363, 'Requirements Updated'!$A$4:$P$621,L$1,FALSE)), "")</f>
        <v/>
      </c>
      <c r="K363" s="35" t="str">
        <f>IF(OR($A$5=K$7,$B$5=K$7,$C$5=K$7, $D$5=K$7),IF(VLOOKUP($P363, 'Requirements Updated'!$A$4:$P$621,M$1,FALSE)=0, "",VLOOKUP($P363, 'Requirements Updated'!$A$4:$P$621,M$1,FALSE)), "")</f>
        <v/>
      </c>
      <c r="L363" s="17"/>
      <c r="M363" s="16" t="s">
        <v>28</v>
      </c>
      <c r="N363" s="17"/>
      <c r="O363" s="16" t="s">
        <v>223</v>
      </c>
      <c r="P363" s="16" t="str">
        <f t="shared" si="14"/>
        <v>LightingLighting typeEnumerationProposedBuilding/BuildingDetails/Lighting/LightingGroup/LightingType</v>
      </c>
      <c r="Q363" s="94" t="s">
        <v>1207</v>
      </c>
      <c r="R363" s="18"/>
    </row>
    <row r="364" spans="1:18" ht="26.25" customHeight="1" x14ac:dyDescent="0.2">
      <c r="A364" s="56" t="s">
        <v>391</v>
      </c>
      <c r="B364" s="56" t="s">
        <v>224</v>
      </c>
      <c r="C364" s="56" t="s">
        <v>503</v>
      </c>
      <c r="D364" s="17" t="str">
        <f>IFERROR(VLOOKUP($M364, Tables!$F$3:$G$9, 2, FALSE), "NEEDS QUALIFIER")</f>
        <v>Proposed</v>
      </c>
      <c r="E364" s="56" t="s">
        <v>1152</v>
      </c>
      <c r="F364" s="16" t="str">
        <f t="shared" si="17"/>
        <v>Optional</v>
      </c>
      <c r="G364" s="16" t="str">
        <f t="shared" si="15"/>
        <v>Optional</v>
      </c>
      <c r="H364" s="35" t="str">
        <f>IF(OR($A$5=H$7,$B$5=H$7,$C$5=H$7, $D$5=H$7),IF(VLOOKUP($P364, 'Requirements Updated'!$A$4:$P$621,J$1,FALSE)=0, "",VLOOKUP($P364, 'Requirements Updated'!$A$4:$P$621,J$1,FALSE)), "")</f>
        <v/>
      </c>
      <c r="I364" s="35" t="str">
        <f>IF(OR($A$5=I$7,$B$5=I$7,$C$5=I$7, $D$5=I$7),IF(VLOOKUP($P364, 'Requirements Updated'!$A$4:$P$621,K$1,FALSE)=0, "",VLOOKUP($P364, 'Requirements Updated'!$A$4:$P$621,K$1,FALSE)), "")</f>
        <v/>
      </c>
      <c r="J364" s="35" t="str">
        <f>IF(OR($A$5=J$7,$B$5=J$7,$C$5=J$7, $D$5=J$7),IF(VLOOKUP($P364, 'Requirements Updated'!$A$4:$P$621,L$1,FALSE)=0, "",VLOOKUP($P364, 'Requirements Updated'!$A$4:$P$621,L$1,FALSE)), "")</f>
        <v/>
      </c>
      <c r="K364" s="35" t="str">
        <f>IF(OR($A$5=K$7,$B$5=K$7,$C$5=K$7, $D$5=K$7),IF(VLOOKUP($P364, 'Requirements Updated'!$A$4:$P$621,M$1,FALSE)=0, "",VLOOKUP($P364, 'Requirements Updated'!$A$4:$P$621,M$1,FALSE)), "")</f>
        <v/>
      </c>
      <c r="L364" s="17"/>
      <c r="M364" s="16" t="s">
        <v>28</v>
      </c>
      <c r="N364" s="17"/>
      <c r="O364" s="16" t="s">
        <v>225</v>
      </c>
      <c r="P364" s="16" t="str">
        <f t="shared" si="14"/>
        <v>LightingNumber of unitsNumberProposedBuilding/BuildingDetails/Lighting/LightingGroup/NumberofUnits</v>
      </c>
      <c r="Q364" s="94" t="s">
        <v>1207</v>
      </c>
      <c r="R364" s="18"/>
    </row>
    <row r="365" spans="1:18" ht="26.25" customHeight="1" x14ac:dyDescent="0.2">
      <c r="A365" s="56" t="s">
        <v>391</v>
      </c>
      <c r="B365" s="56" t="s">
        <v>58</v>
      </c>
      <c r="C365" s="56" t="s">
        <v>504</v>
      </c>
      <c r="D365" s="17" t="str">
        <f>IFERROR(VLOOKUP($M365, Tables!$F$3:$G$9, 2, FALSE), "NEEDS QUALIFIER")</f>
        <v>Post</v>
      </c>
      <c r="E365" s="56" t="s">
        <v>596</v>
      </c>
      <c r="F365" s="16" t="str">
        <f t="shared" si="17"/>
        <v>Optional</v>
      </c>
      <c r="G365" s="16" t="str">
        <f t="shared" si="15"/>
        <v>Optional</v>
      </c>
      <c r="H365" s="35" t="str">
        <f>IF(OR($A$5=H$7,$B$5=H$7,$C$5=H$7, $D$5=H$7),IF(VLOOKUP($P365, 'Requirements Updated'!$A$4:$P$621,J$1,FALSE)=0, "",VLOOKUP($P365, 'Requirements Updated'!$A$4:$P$621,J$1,FALSE)), "")</f>
        <v/>
      </c>
      <c r="I365" s="35" t="str">
        <f>IF(OR($A$5=I$7,$B$5=I$7,$C$5=I$7, $D$5=I$7),IF(VLOOKUP($P365, 'Requirements Updated'!$A$4:$P$621,K$1,FALSE)=0, "",VLOOKUP($P365, 'Requirements Updated'!$A$4:$P$621,K$1,FALSE)), "")</f>
        <v/>
      </c>
      <c r="J365" s="35" t="str">
        <f>IF(OR($A$5=J$7,$B$5=J$7,$C$5=J$7, $D$5=J$7),IF(VLOOKUP($P365, 'Requirements Updated'!$A$4:$P$621,L$1,FALSE)=0, "",VLOOKUP($P365, 'Requirements Updated'!$A$4:$P$621,L$1,FALSE)), "")</f>
        <v/>
      </c>
      <c r="K365" s="35" t="str">
        <f>IF(OR($A$5=K$7,$B$5=K$7,$C$5=K$7, $D$5=K$7),IF(VLOOKUP($P365, 'Requirements Updated'!$A$4:$P$621,M$1,FALSE)=0, "",VLOOKUP($P365, 'Requirements Updated'!$A$4:$P$621,M$1,FALSE)), "")</f>
        <v/>
      </c>
      <c r="L365" s="17"/>
      <c r="M365" s="16" t="s">
        <v>296</v>
      </c>
      <c r="N365" s="17"/>
      <c r="O365" s="16" t="s">
        <v>667</v>
      </c>
      <c r="P365" s="16" t="str">
        <f t="shared" si="14"/>
        <v>LightingThird party certificationEnumerationPostBuilding/BuildingDetails/Lighting/LightingGroup/ThirdPartyCertification</v>
      </c>
      <c r="Q365" s="94"/>
      <c r="R365" s="18"/>
    </row>
    <row r="366" spans="1:18" ht="26.25" customHeight="1" x14ac:dyDescent="0.2">
      <c r="A366" s="56" t="s">
        <v>391</v>
      </c>
      <c r="B366" s="56" t="s">
        <v>218</v>
      </c>
      <c r="C366" s="56" t="s">
        <v>503</v>
      </c>
      <c r="D366" s="17" t="str">
        <f>IFERROR(VLOOKUP($M366, Tables!$F$3:$G$9, 2, FALSE), "NEEDS QUALIFIER")</f>
        <v>Post</v>
      </c>
      <c r="E366" s="56" t="s">
        <v>1151</v>
      </c>
      <c r="F366" s="16" t="str">
        <f t="shared" si="17"/>
        <v>Optional</v>
      </c>
      <c r="G366" s="16" t="str">
        <f t="shared" si="15"/>
        <v>Optional</v>
      </c>
      <c r="H366" s="35" t="str">
        <f>IF(OR($A$5=H$7,$B$5=H$7,$C$5=H$7, $D$5=H$7),IF(VLOOKUP($P366, 'Requirements Updated'!$A$4:$P$621,J$1,FALSE)=0, "",VLOOKUP($P366, 'Requirements Updated'!$A$4:$P$621,J$1,FALSE)), "")</f>
        <v/>
      </c>
      <c r="I366" s="35" t="str">
        <f>IF(OR($A$5=I$7,$B$5=I$7,$C$5=I$7, $D$5=I$7),IF(VLOOKUP($P366, 'Requirements Updated'!$A$4:$P$621,K$1,FALSE)=0, "",VLOOKUP($P366, 'Requirements Updated'!$A$4:$P$621,K$1,FALSE)), "")</f>
        <v/>
      </c>
      <c r="J366" s="35" t="str">
        <f>IF(OR($A$5=J$7,$B$5=J$7,$C$5=J$7, $D$5=J$7),IF(VLOOKUP($P366, 'Requirements Updated'!$A$4:$P$621,L$1,FALSE)=0, "",VLOOKUP($P366, 'Requirements Updated'!$A$4:$P$621,L$1,FALSE)), "")</f>
        <v/>
      </c>
      <c r="K366" s="35" t="str">
        <f>IF(OR($A$5=K$7,$B$5=K$7,$C$5=K$7, $D$5=K$7),IF(VLOOKUP($P366, 'Requirements Updated'!$A$4:$P$621,M$1,FALSE)=0, "",VLOOKUP($P366, 'Requirements Updated'!$A$4:$P$621,M$1,FALSE)), "")</f>
        <v/>
      </c>
      <c r="L366" s="17"/>
      <c r="M366" s="16" t="s">
        <v>296</v>
      </c>
      <c r="N366" s="17"/>
      <c r="O366" s="16" t="s">
        <v>219</v>
      </c>
      <c r="P366" s="16" t="str">
        <f t="shared" si="14"/>
        <v>LightingAverage hours per dayNumberPostBuilding/BuildingDetails/Lighting/LightingGroup/AverageHoursPerDay</v>
      </c>
      <c r="Q366" s="94"/>
      <c r="R366" s="18"/>
    </row>
    <row r="367" spans="1:18" ht="26.25" customHeight="1" x14ac:dyDescent="0.2">
      <c r="A367" s="56" t="s">
        <v>391</v>
      </c>
      <c r="B367" s="56" t="s">
        <v>220</v>
      </c>
      <c r="C367" s="56" t="s">
        <v>503</v>
      </c>
      <c r="D367" s="17" t="str">
        <f>IFERROR(VLOOKUP($M367, Tables!$F$3:$G$9, 2, FALSE), "NEEDS QUALIFIER")</f>
        <v>Post</v>
      </c>
      <c r="E367" s="56" t="s">
        <v>599</v>
      </c>
      <c r="F367" s="16" t="str">
        <f t="shared" si="17"/>
        <v>Optional</v>
      </c>
      <c r="G367" s="16" t="str">
        <f t="shared" si="15"/>
        <v>Optional</v>
      </c>
      <c r="H367" s="35" t="str">
        <f>IF(OR($A$5=H$7,$B$5=H$7,$C$5=H$7, $D$5=H$7),IF(VLOOKUP($P367, 'Requirements Updated'!$A$4:$P$621,J$1,FALSE)=0, "",VLOOKUP($P367, 'Requirements Updated'!$A$4:$P$621,J$1,FALSE)), "")</f>
        <v/>
      </c>
      <c r="I367" s="35" t="str">
        <f>IF(OR($A$5=I$7,$B$5=I$7,$C$5=I$7, $D$5=I$7),IF(VLOOKUP($P367, 'Requirements Updated'!$A$4:$P$621,K$1,FALSE)=0, "",VLOOKUP($P367, 'Requirements Updated'!$A$4:$P$621,K$1,FALSE)), "")</f>
        <v/>
      </c>
      <c r="J367" s="35" t="str">
        <f>IF(OR($A$5=J$7,$B$5=J$7,$C$5=J$7, $D$5=J$7),IF(VLOOKUP($P367, 'Requirements Updated'!$A$4:$P$621,L$1,FALSE)=0, "",VLOOKUP($P367, 'Requirements Updated'!$A$4:$P$621,L$1,FALSE)), "")</f>
        <v/>
      </c>
      <c r="K367" s="35" t="str">
        <f>IF(OR($A$5=K$7,$B$5=K$7,$C$5=K$7, $D$5=K$7),IF(VLOOKUP($P367, 'Requirements Updated'!$A$4:$P$621,M$1,FALSE)=0, "",VLOOKUP($P367, 'Requirements Updated'!$A$4:$P$621,M$1,FALSE)), "")</f>
        <v/>
      </c>
      <c r="L367" s="17"/>
      <c r="M367" s="16" t="s">
        <v>296</v>
      </c>
      <c r="N367" s="17"/>
      <c r="O367" s="16" t="s">
        <v>221</v>
      </c>
      <c r="P367" s="16" t="str">
        <f t="shared" si="14"/>
        <v>LightingAverage wattageNumberPostBuilding/BuildingDetails/Lighting/LightingGroup/AverageWattage</v>
      </c>
      <c r="Q367" s="94"/>
      <c r="R367" s="18"/>
    </row>
    <row r="368" spans="1:18" ht="26.25" customHeight="1" x14ac:dyDescent="0.2">
      <c r="A368" s="56" t="s">
        <v>391</v>
      </c>
      <c r="B368" s="56" t="s">
        <v>222</v>
      </c>
      <c r="C368" s="56" t="s">
        <v>504</v>
      </c>
      <c r="D368" s="17" t="str">
        <f>IFERROR(VLOOKUP($M368, Tables!$F$3:$G$9, 2, FALSE), "NEEDS QUALIFIER")</f>
        <v>Post</v>
      </c>
      <c r="E368" s="56" t="s">
        <v>782</v>
      </c>
      <c r="F368" s="16" t="str">
        <f t="shared" si="17"/>
        <v>Optional</v>
      </c>
      <c r="G368" s="16" t="str">
        <f t="shared" si="15"/>
        <v>Optional</v>
      </c>
      <c r="H368" s="35" t="str">
        <f>IF(OR($A$5=H$7,$B$5=H$7,$C$5=H$7, $D$5=H$7),IF(VLOOKUP($P368, 'Requirements Updated'!$A$4:$P$621,J$1,FALSE)=0, "",VLOOKUP($P368, 'Requirements Updated'!$A$4:$P$621,J$1,FALSE)), "")</f>
        <v/>
      </c>
      <c r="I368" s="35" t="str">
        <f>IF(OR($A$5=I$7,$B$5=I$7,$C$5=I$7, $D$5=I$7),IF(VLOOKUP($P368, 'Requirements Updated'!$A$4:$P$621,K$1,FALSE)=0, "",VLOOKUP($P368, 'Requirements Updated'!$A$4:$P$621,K$1,FALSE)), "")</f>
        <v/>
      </c>
      <c r="J368" s="35" t="str">
        <f>IF(OR($A$5=J$7,$B$5=J$7,$C$5=J$7, $D$5=J$7),IF(VLOOKUP($P368, 'Requirements Updated'!$A$4:$P$621,L$1,FALSE)=0, "",VLOOKUP($P368, 'Requirements Updated'!$A$4:$P$621,L$1,FALSE)), "")</f>
        <v/>
      </c>
      <c r="K368" s="35" t="str">
        <f>IF(OR($A$5=K$7,$B$5=K$7,$C$5=K$7, $D$5=K$7),IF(VLOOKUP($P368, 'Requirements Updated'!$A$4:$P$621,M$1,FALSE)=0, "",VLOOKUP($P368, 'Requirements Updated'!$A$4:$P$621,M$1,FALSE)), "")</f>
        <v/>
      </c>
      <c r="L368" s="17"/>
      <c r="M368" s="16" t="s">
        <v>296</v>
      </c>
      <c r="N368" s="17"/>
      <c r="O368" s="16" t="s">
        <v>223</v>
      </c>
      <c r="P368" s="16" t="str">
        <f t="shared" si="14"/>
        <v>LightingLighting typeEnumerationPostBuilding/BuildingDetails/Lighting/LightingGroup/LightingType</v>
      </c>
      <c r="Q368" s="94"/>
      <c r="R368" s="18"/>
    </row>
    <row r="369" spans="1:18" ht="26.25" customHeight="1" x14ac:dyDescent="0.2">
      <c r="A369" s="56" t="s">
        <v>391</v>
      </c>
      <c r="B369" s="56" t="s">
        <v>224</v>
      </c>
      <c r="C369" s="56" t="s">
        <v>503</v>
      </c>
      <c r="D369" s="17" t="str">
        <f>IFERROR(VLOOKUP($M369, Tables!$F$3:$G$9, 2, FALSE), "NEEDS QUALIFIER")</f>
        <v>Post</v>
      </c>
      <c r="E369" s="56" t="s">
        <v>1152</v>
      </c>
      <c r="F369" s="16" t="str">
        <f t="shared" si="17"/>
        <v>Optional</v>
      </c>
      <c r="G369" s="16" t="str">
        <f t="shared" si="15"/>
        <v>Optional</v>
      </c>
      <c r="H369" s="35" t="str">
        <f>IF(OR($A$5=H$7,$B$5=H$7,$C$5=H$7, $D$5=H$7),IF(VLOOKUP($P369, 'Requirements Updated'!$A$4:$P$621,J$1,FALSE)=0, "",VLOOKUP($P369, 'Requirements Updated'!$A$4:$P$621,J$1,FALSE)), "")</f>
        <v/>
      </c>
      <c r="I369" s="35" t="str">
        <f>IF(OR($A$5=I$7,$B$5=I$7,$C$5=I$7, $D$5=I$7),IF(VLOOKUP($P369, 'Requirements Updated'!$A$4:$P$621,K$1,FALSE)=0, "",VLOOKUP($P369, 'Requirements Updated'!$A$4:$P$621,K$1,FALSE)), "")</f>
        <v/>
      </c>
      <c r="J369" s="35" t="str">
        <f>IF(OR($A$5=J$7,$B$5=J$7,$C$5=J$7, $D$5=J$7),IF(VLOOKUP($P369, 'Requirements Updated'!$A$4:$P$621,L$1,FALSE)=0, "",VLOOKUP($P369, 'Requirements Updated'!$A$4:$P$621,L$1,FALSE)), "")</f>
        <v/>
      </c>
      <c r="K369" s="35" t="str">
        <f>IF(OR($A$5=K$7,$B$5=K$7,$C$5=K$7, $D$5=K$7),IF(VLOOKUP($P369, 'Requirements Updated'!$A$4:$P$621,M$1,FALSE)=0, "",VLOOKUP($P369, 'Requirements Updated'!$A$4:$P$621,M$1,FALSE)), "")</f>
        <v/>
      </c>
      <c r="L369" s="17"/>
      <c r="M369" s="16" t="s">
        <v>296</v>
      </c>
      <c r="N369" s="17"/>
      <c r="O369" s="16" t="s">
        <v>225</v>
      </c>
      <c r="P369" s="16" t="str">
        <f t="shared" si="14"/>
        <v>LightingNumber of unitsNumberPostBuilding/BuildingDetails/Lighting/LightingGroup/NumberofUnits</v>
      </c>
      <c r="Q369" s="94"/>
      <c r="R369" s="18"/>
    </row>
    <row r="370" spans="1:18" ht="26.25" customHeight="1" x14ac:dyDescent="0.2">
      <c r="A370" s="56" t="s">
        <v>519</v>
      </c>
      <c r="B370" s="56" t="s">
        <v>10</v>
      </c>
      <c r="C370" s="56" t="s">
        <v>621</v>
      </c>
      <c r="D370" s="17" t="str">
        <f>IFERROR(VLOOKUP($M370, Tables!$F$3:$G$9, 2, FALSE), "NEEDS QUALIFIER")</f>
        <v>Pre</v>
      </c>
      <c r="E370" s="56" t="s">
        <v>1153</v>
      </c>
      <c r="F370" s="16" t="str">
        <f t="shared" si="17"/>
        <v>Optional</v>
      </c>
      <c r="G370" s="16" t="str">
        <f t="shared" si="15"/>
        <v>Optional</v>
      </c>
      <c r="H370" s="35" t="str">
        <f>IF(OR($A$5=H$7,$B$5=H$7,$C$5=H$7, $D$5=H$7),IF(VLOOKUP($P370, 'Requirements Updated'!$A$4:$P$621,J$1,FALSE)=0, "",VLOOKUP($P370, 'Requirements Updated'!$A$4:$P$621,J$1,FALSE)), "")</f>
        <v/>
      </c>
      <c r="I370" s="35" t="str">
        <f>IF(OR($A$5=I$7,$B$5=I$7,$C$5=I$7, $D$5=I$7),IF(VLOOKUP($P370, 'Requirements Updated'!$A$4:$P$621,K$1,FALSE)=0, "",VLOOKUP($P370, 'Requirements Updated'!$A$4:$P$621,K$1,FALSE)), "")</f>
        <v/>
      </c>
      <c r="J370" s="35" t="str">
        <f>IF(OR($A$5=J$7,$B$5=J$7,$C$5=J$7, $D$5=J$7),IF(VLOOKUP($P370, 'Requirements Updated'!$A$4:$P$621,L$1,FALSE)=0, "",VLOOKUP($P370, 'Requirements Updated'!$A$4:$P$621,L$1,FALSE)), "")</f>
        <v/>
      </c>
      <c r="K370" s="35" t="str">
        <f>IF(OR($A$5=K$7,$B$5=K$7,$C$5=K$7, $D$5=K$7),IF(VLOOKUP($P370, 'Requirements Updated'!$A$4:$P$621,M$1,FALSE)=0, "",VLOOKUP($P370, 'Requirements Updated'!$A$4:$P$621,M$1,FALSE)), "")</f>
        <v/>
      </c>
      <c r="L370" s="17" t="s">
        <v>642</v>
      </c>
      <c r="M370" s="16" t="s">
        <v>21</v>
      </c>
      <c r="N370" s="17"/>
      <c r="O370" s="16" t="s">
        <v>11</v>
      </c>
      <c r="P370" s="16" t="str">
        <f t="shared" si="14"/>
        <v>Measure informationCostNumber (dollars)PreProject/ProjectDetails/Measures/Measure/Cost</v>
      </c>
      <c r="Q370" s="94"/>
      <c r="R370" s="18"/>
    </row>
    <row r="371" spans="1:18" ht="26.25" customHeight="1" x14ac:dyDescent="0.2">
      <c r="A371" s="56" t="s">
        <v>519</v>
      </c>
      <c r="B371" s="56" t="s">
        <v>340</v>
      </c>
      <c r="C371" s="56" t="s">
        <v>516</v>
      </c>
      <c r="D371" s="17" t="str">
        <f>IFERROR(VLOOKUP($M371, Tables!$F$3:$G$9, 2, FALSE), "NEEDS QUALIFIER")</f>
        <v>Pre</v>
      </c>
      <c r="E371" s="56" t="s">
        <v>1154</v>
      </c>
      <c r="F371" s="16" t="str">
        <f t="shared" si="17"/>
        <v>Optional</v>
      </c>
      <c r="G371" s="16" t="str">
        <f t="shared" si="15"/>
        <v>Optional</v>
      </c>
      <c r="H371" s="35" t="str">
        <f>IF(OR($A$5=H$7,$B$5=H$7,$C$5=H$7, $D$5=H$7),IF(VLOOKUP($P371, 'Requirements Updated'!$A$4:$P$621,J$1,FALSE)=0, "",VLOOKUP($P371, 'Requirements Updated'!$A$4:$P$621,J$1,FALSE)), "")</f>
        <v/>
      </c>
      <c r="I371" s="35" t="str">
        <f>IF(OR($A$5=I$7,$B$5=I$7,$C$5=I$7, $D$5=I$7),IF(VLOOKUP($P371, 'Requirements Updated'!$A$4:$P$621,K$1,FALSE)=0, "",VLOOKUP($P371, 'Requirements Updated'!$A$4:$P$621,K$1,FALSE)), "")</f>
        <v/>
      </c>
      <c r="J371" s="35" t="str">
        <f>IF(OR($A$5=J$7,$B$5=J$7,$C$5=J$7, $D$5=J$7),IF(VLOOKUP($P371, 'Requirements Updated'!$A$4:$P$621,L$1,FALSE)=0, "",VLOOKUP($P371, 'Requirements Updated'!$A$4:$P$621,L$1,FALSE)), "")</f>
        <v/>
      </c>
      <c r="K371" s="35" t="str">
        <f>IF(OR($A$5=K$7,$B$5=K$7,$C$5=K$7, $D$5=K$7),IF(VLOOKUP($P371, 'Requirements Updated'!$A$4:$P$621,M$1,FALSE)=0, "",VLOOKUP($P371, 'Requirements Updated'!$A$4:$P$621,M$1,FALSE)), "")</f>
        <v/>
      </c>
      <c r="L371" s="17"/>
      <c r="M371" s="16" t="s">
        <v>21</v>
      </c>
      <c r="N371" s="17"/>
      <c r="O371" s="16" t="s">
        <v>341</v>
      </c>
      <c r="P371" s="16" t="str">
        <f t="shared" si="14"/>
        <v>Measure informationMeasure descriptionTextPreProject/ProjectDetails/Measures/Measure/MeasureDescription</v>
      </c>
      <c r="Q371" s="94"/>
      <c r="R371" s="18"/>
    </row>
    <row r="372" spans="1:18" ht="26.25" customHeight="1" x14ac:dyDescent="0.2">
      <c r="A372" s="56" t="s">
        <v>519</v>
      </c>
      <c r="B372" s="56" t="s">
        <v>10</v>
      </c>
      <c r="C372" s="56" t="s">
        <v>621</v>
      </c>
      <c r="D372" s="17" t="str">
        <f>IFERROR(VLOOKUP($M372, Tables!$F$3:$G$9, 2, FALSE), "NEEDS QUALIFIER")</f>
        <v>Proposed</v>
      </c>
      <c r="E372" s="56" t="s">
        <v>1153</v>
      </c>
      <c r="F372" s="16" t="str">
        <f t="shared" si="17"/>
        <v>Optional</v>
      </c>
      <c r="G372" s="16" t="str">
        <f t="shared" si="15"/>
        <v>Optional</v>
      </c>
      <c r="H372" s="35" t="str">
        <f>IF(OR($A$5=H$7,$B$5=H$7,$C$5=H$7, $D$5=H$7),IF(VLOOKUP($P372, 'Requirements Updated'!$A$4:$P$621,J$1,FALSE)=0, "",VLOOKUP($P372, 'Requirements Updated'!$A$4:$P$621,J$1,FALSE)), "")</f>
        <v/>
      </c>
      <c r="I372" s="35" t="str">
        <f>IF(OR($A$5=I$7,$B$5=I$7,$C$5=I$7, $D$5=I$7),IF(VLOOKUP($P372, 'Requirements Updated'!$A$4:$P$621,K$1,FALSE)=0, "",VLOOKUP($P372, 'Requirements Updated'!$A$4:$P$621,K$1,FALSE)), "")</f>
        <v/>
      </c>
      <c r="J372" s="35" t="str">
        <f>IF(OR($A$5=J$7,$B$5=J$7,$C$5=J$7, $D$5=J$7),IF(VLOOKUP($P372, 'Requirements Updated'!$A$4:$P$621,L$1,FALSE)=0, "",VLOOKUP($P372, 'Requirements Updated'!$A$4:$P$621,L$1,FALSE)), "")</f>
        <v/>
      </c>
      <c r="K372" s="35" t="str">
        <f>IF(OR($A$5=K$7,$B$5=K$7,$C$5=K$7, $D$5=K$7),IF(VLOOKUP($P372, 'Requirements Updated'!$A$4:$P$621,M$1,FALSE)=0, "",VLOOKUP($P372, 'Requirements Updated'!$A$4:$P$621,M$1,FALSE)), "")</f>
        <v/>
      </c>
      <c r="L372" s="17" t="s">
        <v>642</v>
      </c>
      <c r="M372" s="16" t="s">
        <v>8</v>
      </c>
      <c r="N372" s="17"/>
      <c r="O372" s="16" t="s">
        <v>11</v>
      </c>
      <c r="P372" s="16" t="str">
        <f t="shared" si="14"/>
        <v>Measure informationCostNumber (dollars)ProposedProject/ProjectDetails/Measures/Measure/Cost</v>
      </c>
      <c r="Q372" s="94"/>
      <c r="R372" s="18"/>
    </row>
    <row r="373" spans="1:18" ht="26.25" customHeight="1" x14ac:dyDescent="0.2">
      <c r="A373" s="56" t="s">
        <v>519</v>
      </c>
      <c r="B373" s="56" t="s">
        <v>340</v>
      </c>
      <c r="C373" s="56" t="s">
        <v>516</v>
      </c>
      <c r="D373" s="17" t="str">
        <f>IFERROR(VLOOKUP($M373, Tables!$F$3:$G$9, 2, FALSE), "NEEDS QUALIFIER")</f>
        <v>Proposed</v>
      </c>
      <c r="E373" s="56" t="s">
        <v>1154</v>
      </c>
      <c r="F373" s="16" t="str">
        <f t="shared" si="17"/>
        <v>Optional</v>
      </c>
      <c r="G373" s="16" t="str">
        <f t="shared" si="15"/>
        <v>Optional</v>
      </c>
      <c r="H373" s="35" t="str">
        <f>IF(OR($A$5=H$7,$B$5=H$7,$C$5=H$7, $D$5=H$7),IF(VLOOKUP($P373, 'Requirements Updated'!$A$4:$P$621,J$1,FALSE)=0, "",VLOOKUP($P373, 'Requirements Updated'!$A$4:$P$621,J$1,FALSE)), "")</f>
        <v/>
      </c>
      <c r="I373" s="35" t="str">
        <f>IF(OR($A$5=I$7,$B$5=I$7,$C$5=I$7, $D$5=I$7),IF(VLOOKUP($P373, 'Requirements Updated'!$A$4:$P$621,K$1,FALSE)=0, "",VLOOKUP($P373, 'Requirements Updated'!$A$4:$P$621,K$1,FALSE)), "")</f>
        <v/>
      </c>
      <c r="J373" s="35" t="str">
        <f>IF(OR($A$5=J$7,$B$5=J$7,$C$5=J$7, $D$5=J$7),IF(VLOOKUP($P373, 'Requirements Updated'!$A$4:$P$621,L$1,FALSE)=0, "",VLOOKUP($P373, 'Requirements Updated'!$A$4:$P$621,L$1,FALSE)), "")</f>
        <v/>
      </c>
      <c r="K373" s="35" t="str">
        <f>IF(OR($A$5=K$7,$B$5=K$7,$C$5=K$7, $D$5=K$7),IF(VLOOKUP($P373, 'Requirements Updated'!$A$4:$P$621,M$1,FALSE)=0, "",VLOOKUP($P373, 'Requirements Updated'!$A$4:$P$621,M$1,FALSE)), "")</f>
        <v/>
      </c>
      <c r="L373" s="17"/>
      <c r="M373" s="16" t="s">
        <v>8</v>
      </c>
      <c r="N373" s="17"/>
      <c r="O373" s="16" t="s">
        <v>341</v>
      </c>
      <c r="P373" s="16" t="str">
        <f t="shared" si="14"/>
        <v>Measure informationMeasure descriptionTextProposedProject/ProjectDetails/Measures/Measure/MeasureDescription</v>
      </c>
      <c r="Q373" s="94"/>
      <c r="R373" s="18"/>
    </row>
    <row r="374" spans="1:18" ht="26.25" customHeight="1" x14ac:dyDescent="0.2">
      <c r="A374" s="56" t="s">
        <v>519</v>
      </c>
      <c r="B374" s="56" t="s">
        <v>10</v>
      </c>
      <c r="C374" s="56" t="s">
        <v>621</v>
      </c>
      <c r="D374" s="17" t="str">
        <f>IFERROR(VLOOKUP($M374, Tables!$F$3:$G$9, 2, FALSE), "NEEDS QUALIFIER")</f>
        <v>Post</v>
      </c>
      <c r="E374" s="56" t="s">
        <v>1153</v>
      </c>
      <c r="F374" s="16" t="str">
        <f t="shared" si="17"/>
        <v>Optional</v>
      </c>
      <c r="G374" s="16" t="str">
        <f t="shared" si="15"/>
        <v>Optional</v>
      </c>
      <c r="H374" s="35" t="str">
        <f>IF(OR($A$5=H$7,$B$5=H$7,$C$5=H$7, $D$5=H$7),IF(VLOOKUP($P374, 'Requirements Updated'!$A$4:$P$621,J$1,FALSE)=0, "",VLOOKUP($P374, 'Requirements Updated'!$A$4:$P$621,J$1,FALSE)), "")</f>
        <v/>
      </c>
      <c r="I374" s="35" t="str">
        <f>IF(OR($A$5=I$7,$B$5=I$7,$C$5=I$7, $D$5=I$7),IF(VLOOKUP($P374, 'Requirements Updated'!$A$4:$P$621,K$1,FALSE)=0, "",VLOOKUP($P374, 'Requirements Updated'!$A$4:$P$621,K$1,FALSE)), "")</f>
        <v/>
      </c>
      <c r="J374" s="35" t="str">
        <f>IF(OR($A$5=J$7,$B$5=J$7,$C$5=J$7, $D$5=J$7),IF(VLOOKUP($P374, 'Requirements Updated'!$A$4:$P$621,L$1,FALSE)=0, "",VLOOKUP($P374, 'Requirements Updated'!$A$4:$P$621,L$1,FALSE)), "")</f>
        <v/>
      </c>
      <c r="K374" s="35" t="str">
        <f>IF(OR($A$5=K$7,$B$5=K$7,$C$5=K$7, $D$5=K$7),IF(VLOOKUP($P374, 'Requirements Updated'!$A$4:$P$621,M$1,FALSE)=0, "",VLOOKUP($P374, 'Requirements Updated'!$A$4:$P$621,M$1,FALSE)), "")</f>
        <v/>
      </c>
      <c r="L374" s="17" t="s">
        <v>642</v>
      </c>
      <c r="M374" s="16" t="s">
        <v>295</v>
      </c>
      <c r="N374" s="17"/>
      <c r="O374" s="16" t="s">
        <v>11</v>
      </c>
      <c r="P374" s="16" t="str">
        <f t="shared" si="14"/>
        <v>Measure informationCostNumber (dollars)PostProject/ProjectDetails/Measures/Measure/Cost</v>
      </c>
      <c r="Q374" s="94"/>
      <c r="R374" s="18"/>
    </row>
    <row r="375" spans="1:18" ht="26.25" customHeight="1" x14ac:dyDescent="0.2">
      <c r="A375" s="56" t="s">
        <v>519</v>
      </c>
      <c r="B375" s="56" t="s">
        <v>340</v>
      </c>
      <c r="C375" s="56" t="s">
        <v>516</v>
      </c>
      <c r="D375" s="17" t="str">
        <f>IFERROR(VLOOKUP($M375, Tables!$F$3:$G$9, 2, FALSE), "NEEDS QUALIFIER")</f>
        <v>Post</v>
      </c>
      <c r="E375" s="56" t="s">
        <v>1154</v>
      </c>
      <c r="F375" s="16" t="str">
        <f t="shared" si="17"/>
        <v>Optional</v>
      </c>
      <c r="G375" s="16" t="str">
        <f t="shared" si="15"/>
        <v>Optional</v>
      </c>
      <c r="H375" s="35" t="str">
        <f>IF(OR($A$5=H$7,$B$5=H$7,$C$5=H$7, $D$5=H$7),IF(VLOOKUP($P375, 'Requirements Updated'!$A$4:$P$621,J$1,FALSE)=0, "",VLOOKUP($P375, 'Requirements Updated'!$A$4:$P$621,J$1,FALSE)), "")</f>
        <v/>
      </c>
      <c r="I375" s="35" t="str">
        <f>IF(OR($A$5=I$7,$B$5=I$7,$C$5=I$7, $D$5=I$7),IF(VLOOKUP($P375, 'Requirements Updated'!$A$4:$P$621,K$1,FALSE)=0, "",VLOOKUP($P375, 'Requirements Updated'!$A$4:$P$621,K$1,FALSE)), "")</f>
        <v/>
      </c>
      <c r="J375" s="35" t="str">
        <f>IF(OR($A$5=J$7,$B$5=J$7,$C$5=J$7, $D$5=J$7),IF(VLOOKUP($P375, 'Requirements Updated'!$A$4:$P$621,L$1,FALSE)=0, "",VLOOKUP($P375, 'Requirements Updated'!$A$4:$P$621,L$1,FALSE)), "")</f>
        <v/>
      </c>
      <c r="K375" s="35" t="str">
        <f>IF(OR($A$5=K$7,$B$5=K$7,$C$5=K$7, $D$5=K$7),IF(VLOOKUP($P375, 'Requirements Updated'!$A$4:$P$621,M$1,FALSE)=0, "",VLOOKUP($P375, 'Requirements Updated'!$A$4:$P$621,M$1,FALSE)), "")</f>
        <v/>
      </c>
      <c r="L375" s="17"/>
      <c r="M375" s="16" t="s">
        <v>295</v>
      </c>
      <c r="N375" s="17"/>
      <c r="O375" s="16" t="s">
        <v>341</v>
      </c>
      <c r="P375" s="16" t="str">
        <f t="shared" si="14"/>
        <v>Measure informationMeasure descriptionTextPostProject/ProjectDetails/Measures/Measure/MeasureDescription</v>
      </c>
      <c r="Q375" s="94"/>
      <c r="R375" s="18"/>
    </row>
    <row r="376" spans="1:18" ht="26.25" customHeight="1" x14ac:dyDescent="0.2">
      <c r="A376" s="56" t="s">
        <v>345</v>
      </c>
      <c r="B376" s="56" t="s">
        <v>74</v>
      </c>
      <c r="C376" s="56" t="s">
        <v>504</v>
      </c>
      <c r="D376" s="17" t="str">
        <f>IFERROR(VLOOKUP($M376, Tables!$F$3:$G$9, 2, FALSE), "NEEDS QUALIFIER")</f>
        <v>Pre</v>
      </c>
      <c r="E376" s="56" t="s">
        <v>738</v>
      </c>
      <c r="F376" s="16" t="str">
        <f t="shared" si="17"/>
        <v>Optional</v>
      </c>
      <c r="G376" s="16" t="str">
        <f t="shared" si="15"/>
        <v>Optional</v>
      </c>
      <c r="H376" s="35" t="str">
        <f>IF(OR($A$5=H$7,$B$5=H$7,$C$5=H$7, $D$5=H$7),IF(VLOOKUP($P376, 'Requirements Updated'!$A$4:$P$621,J$1,FALSE)=0, "",VLOOKUP($P376, 'Requirements Updated'!$A$4:$P$621,J$1,FALSE)), "")</f>
        <v/>
      </c>
      <c r="I376" s="35" t="str">
        <f>IF(OR($A$5=I$7,$B$5=I$7,$C$5=I$7, $D$5=I$7),IF(VLOOKUP($P376, 'Requirements Updated'!$A$4:$P$621,K$1,FALSE)=0, "",VLOOKUP($P376, 'Requirements Updated'!$A$4:$P$621,K$1,FALSE)), "")</f>
        <v/>
      </c>
      <c r="J376" s="35" t="str">
        <f>IF(OR($A$5=J$7,$B$5=J$7,$C$5=J$7, $D$5=J$7),IF(VLOOKUP($P376, 'Requirements Updated'!$A$4:$P$621,L$1,FALSE)=0, "",VLOOKUP($P376, 'Requirements Updated'!$A$4:$P$621,L$1,FALSE)), "")</f>
        <v/>
      </c>
      <c r="K376" s="35" t="str">
        <f>IF(OR($A$5=K$7,$B$5=K$7,$C$5=K$7, $D$5=K$7),IF(VLOOKUP($P376, 'Requirements Updated'!$A$4:$P$621,M$1,FALSE)=0, "",VLOOKUP($P376, 'Requirements Updated'!$A$4:$P$621,M$1,FALSE)), "")</f>
        <v/>
      </c>
      <c r="L376" s="17"/>
      <c r="M376" s="16" t="s">
        <v>21</v>
      </c>
      <c r="N376" s="17"/>
      <c r="O376" s="16" t="s">
        <v>352</v>
      </c>
      <c r="P376" s="16" t="str">
        <f t="shared" si="14"/>
        <v>Modeled usageFuelEnumerationPreBuilding/ModeledUsages/ModeledUsage/EnergyType</v>
      </c>
      <c r="Q376" s="94"/>
      <c r="R376" s="18"/>
    </row>
    <row r="377" spans="1:18" ht="26.25" customHeight="1" x14ac:dyDescent="0.2">
      <c r="A377" s="56" t="s">
        <v>345</v>
      </c>
      <c r="B377" s="56" t="s">
        <v>587</v>
      </c>
      <c r="C377" s="56" t="s">
        <v>504</v>
      </c>
      <c r="D377" s="17" t="str">
        <f>IFERROR(VLOOKUP($M377, Tables!$F$3:$G$9, 2, FALSE), "NEEDS QUALIFIER")</f>
        <v>Pre</v>
      </c>
      <c r="E377" s="56" t="s">
        <v>776</v>
      </c>
      <c r="F377" s="16" t="str">
        <f t="shared" si="17"/>
        <v>Optional</v>
      </c>
      <c r="G377" s="16" t="str">
        <f t="shared" si="15"/>
        <v>Optional</v>
      </c>
      <c r="H377" s="35" t="str">
        <f>IF(OR($A$5=H$7,$B$5=H$7,$C$5=H$7, $D$5=H$7),IF(VLOOKUP($P377, 'Requirements Updated'!$A$4:$P$621,J$1,FALSE)=0, "",VLOOKUP($P377, 'Requirements Updated'!$A$4:$P$621,J$1,FALSE)), "")</f>
        <v/>
      </c>
      <c r="I377" s="35" t="str">
        <f>IF(OR($A$5=I$7,$B$5=I$7,$C$5=I$7, $D$5=I$7),IF(VLOOKUP($P377, 'Requirements Updated'!$A$4:$P$621,K$1,FALSE)=0, "",VLOOKUP($P377, 'Requirements Updated'!$A$4:$P$621,K$1,FALSE)), "")</f>
        <v/>
      </c>
      <c r="J377" s="35" t="str">
        <f>IF(OR($A$5=J$7,$B$5=J$7,$C$5=J$7, $D$5=J$7),IF(VLOOKUP($P377, 'Requirements Updated'!$A$4:$P$621,L$1,FALSE)=0, "",VLOOKUP($P377, 'Requirements Updated'!$A$4:$P$621,L$1,FALSE)), "")</f>
        <v/>
      </c>
      <c r="K377" s="35" t="str">
        <f>IF(OR($A$5=K$7,$B$5=K$7,$C$5=K$7, $D$5=K$7),IF(VLOOKUP($P377, 'Requirements Updated'!$A$4:$P$621,M$1,FALSE)=0, "",VLOOKUP($P377, 'Requirements Updated'!$A$4:$P$621,M$1,FALSE)), "")</f>
        <v/>
      </c>
      <c r="L377" s="17"/>
      <c r="M377" s="16" t="s">
        <v>21</v>
      </c>
      <c r="N377" s="17"/>
      <c r="O377" s="16" t="s">
        <v>588</v>
      </c>
      <c r="P377" s="16" t="str">
        <f t="shared" si="14"/>
        <v>Modeled usageConsumption by end useEnumerationPreBuilding/ModeledUsages/ModeledUsage/ConsumptionbyEndUse/EndUseType</v>
      </c>
      <c r="Q377" s="94"/>
      <c r="R377" s="18"/>
    </row>
    <row r="378" spans="1:18" ht="26.25" customHeight="1" x14ac:dyDescent="0.2">
      <c r="A378" s="56" t="s">
        <v>345</v>
      </c>
      <c r="B378" s="56" t="s">
        <v>586</v>
      </c>
      <c r="C378" s="56" t="s">
        <v>503</v>
      </c>
      <c r="D378" s="17" t="str">
        <f>IFERROR(VLOOKUP($M378, Tables!$F$3:$G$9, 2, FALSE), "NEEDS QUALIFIER")</f>
        <v>Pre</v>
      </c>
      <c r="E378" s="56" t="s">
        <v>552</v>
      </c>
      <c r="F378" s="16" t="str">
        <f t="shared" si="17"/>
        <v>Optional</v>
      </c>
      <c r="G378" s="16" t="str">
        <f t="shared" si="15"/>
        <v>Optional</v>
      </c>
      <c r="H378" s="35" t="str">
        <f>IF(OR($A$5=H$7,$B$5=H$7,$C$5=H$7, $D$5=H$7),IF(VLOOKUP($P378, 'Requirements Updated'!$A$4:$P$621,J$1,FALSE)=0, "",VLOOKUP($P378, 'Requirements Updated'!$A$4:$P$621,J$1,FALSE)), "")</f>
        <v/>
      </c>
      <c r="I378" s="35" t="str">
        <f>IF(OR($A$5=I$7,$B$5=I$7,$C$5=I$7, $D$5=I$7),IF(VLOOKUP($P378, 'Requirements Updated'!$A$4:$P$621,K$1,FALSE)=0, "",VLOOKUP($P378, 'Requirements Updated'!$A$4:$P$621,K$1,FALSE)), "")</f>
        <v/>
      </c>
      <c r="J378" s="35" t="str">
        <f>IF(OR($A$5=J$7,$B$5=J$7,$C$5=J$7, $D$5=J$7),IF(VLOOKUP($P378, 'Requirements Updated'!$A$4:$P$621,L$1,FALSE)=0, "",VLOOKUP($P378, 'Requirements Updated'!$A$4:$P$621,L$1,FALSE)), "")</f>
        <v/>
      </c>
      <c r="K378" s="35" t="str">
        <f>IF(OR($A$5=K$7,$B$5=K$7,$C$5=K$7, $D$5=K$7),IF(VLOOKUP($P378, 'Requirements Updated'!$A$4:$P$621,M$1,FALSE)=0, "",VLOOKUP($P378, 'Requirements Updated'!$A$4:$P$621,M$1,FALSE)), "")</f>
        <v/>
      </c>
      <c r="L378" s="17"/>
      <c r="M378" s="16" t="s">
        <v>21</v>
      </c>
      <c r="N378" s="17"/>
      <c r="O378" s="16" t="s">
        <v>348</v>
      </c>
      <c r="P378" s="16" t="str">
        <f t="shared" si="14"/>
        <v>Modeled usageConsumption by end use valueNumberPreBuilding/ModeledUsages/ModeledUsage/ConsumptionbyEndUse/EndUseValue</v>
      </c>
      <c r="Q378" s="94"/>
      <c r="R378" s="18"/>
    </row>
    <row r="379" spans="1:18" ht="26.25" customHeight="1" x14ac:dyDescent="0.2">
      <c r="A379" s="56" t="s">
        <v>345</v>
      </c>
      <c r="B379" s="56" t="s">
        <v>350</v>
      </c>
      <c r="C379" s="56" t="s">
        <v>503</v>
      </c>
      <c r="D379" s="17" t="str">
        <f>IFERROR(VLOOKUP($M379, Tables!$F$3:$G$9, 2, FALSE), "NEEDS QUALIFIER")</f>
        <v>Pre</v>
      </c>
      <c r="E379" s="56"/>
      <c r="F379" s="16" t="str">
        <f t="shared" si="17"/>
        <v>Optional</v>
      </c>
      <c r="G379" s="16" t="str">
        <f t="shared" si="15"/>
        <v>Optional</v>
      </c>
      <c r="H379" s="35" t="str">
        <f>IF(OR($A$5=H$7,$B$5=H$7,$C$5=H$7, $D$5=H$7),IF(VLOOKUP($P379, 'Requirements Updated'!$A$4:$P$621,J$1,FALSE)=0, "",VLOOKUP($P379, 'Requirements Updated'!$A$4:$P$621,J$1,FALSE)), "")</f>
        <v/>
      </c>
      <c r="I379" s="35" t="str">
        <f>IF(OR($A$5=I$7,$B$5=I$7,$C$5=I$7, $D$5=I$7),IF(VLOOKUP($P379, 'Requirements Updated'!$A$4:$P$621,K$1,FALSE)=0, "",VLOOKUP($P379, 'Requirements Updated'!$A$4:$P$621,K$1,FALSE)), "")</f>
        <v/>
      </c>
      <c r="J379" s="35" t="str">
        <f>IF(OR($A$5=J$7,$B$5=J$7,$C$5=J$7, $D$5=J$7),IF(VLOOKUP($P379, 'Requirements Updated'!$A$4:$P$621,L$1,FALSE)=0, "",VLOOKUP($P379, 'Requirements Updated'!$A$4:$P$621,L$1,FALSE)), "")</f>
        <v/>
      </c>
      <c r="K379" s="35" t="str">
        <f>IF(OR($A$5=K$7,$B$5=K$7,$C$5=K$7, $D$5=K$7),IF(VLOOKUP($P379, 'Requirements Updated'!$A$4:$P$621,M$1,FALSE)=0, "",VLOOKUP($P379, 'Requirements Updated'!$A$4:$P$621,M$1,FALSE)), "")</f>
        <v/>
      </c>
      <c r="L379" s="17"/>
      <c r="M379" s="16" t="s">
        <v>21</v>
      </c>
      <c r="N379" s="17"/>
      <c r="O379" s="16" t="s">
        <v>351</v>
      </c>
      <c r="P379" s="16" t="str">
        <f t="shared" si="14"/>
        <v>Modeled usageAnnual consumptionNumberPreBuilding/ModeledUsages/ModeledUsage/AnnualConsumption</v>
      </c>
      <c r="Q379" s="94"/>
      <c r="R379" s="18"/>
    </row>
    <row r="380" spans="1:18" ht="26.25" customHeight="1" x14ac:dyDescent="0.2">
      <c r="A380" s="56" t="s">
        <v>345</v>
      </c>
      <c r="B380" s="56" t="s">
        <v>346</v>
      </c>
      <c r="C380" s="56" t="s">
        <v>503</v>
      </c>
      <c r="D380" s="17" t="str">
        <f>IFERROR(VLOOKUP($M380, Tables!$F$3:$G$9, 2, FALSE), "NEEDS QUALIFIER")</f>
        <v>Pre</v>
      </c>
      <c r="E380" s="56"/>
      <c r="F380" s="16" t="str">
        <f t="shared" si="17"/>
        <v>Optional</v>
      </c>
      <c r="G380" s="16" t="str">
        <f t="shared" si="15"/>
        <v>Optional</v>
      </c>
      <c r="H380" s="35" t="str">
        <f>IF(OR($A$5=H$7,$B$5=H$7,$C$5=H$7, $D$5=H$7),IF(VLOOKUP($P380, 'Requirements Updated'!$A$4:$P$621,J$1,FALSE)=0, "",VLOOKUP($P380, 'Requirements Updated'!$A$4:$P$621,J$1,FALSE)), "")</f>
        <v/>
      </c>
      <c r="I380" s="35" t="str">
        <f>IF(OR($A$5=I$7,$B$5=I$7,$C$5=I$7, $D$5=I$7),IF(VLOOKUP($P380, 'Requirements Updated'!$A$4:$P$621,K$1,FALSE)=0, "",VLOOKUP($P380, 'Requirements Updated'!$A$4:$P$621,K$1,FALSE)), "")</f>
        <v/>
      </c>
      <c r="J380" s="35" t="str">
        <f>IF(OR($A$5=J$7,$B$5=J$7,$C$5=J$7, $D$5=J$7),IF(VLOOKUP($P380, 'Requirements Updated'!$A$4:$P$621,L$1,FALSE)=0, "",VLOOKUP($P380, 'Requirements Updated'!$A$4:$P$621,L$1,FALSE)), "")</f>
        <v/>
      </c>
      <c r="K380" s="35" t="str">
        <f>IF(OR($A$5=K$7,$B$5=K$7,$C$5=K$7, $D$5=K$7),IF(VLOOKUP($P380, 'Requirements Updated'!$A$4:$P$621,M$1,FALSE)=0, "",VLOOKUP($P380, 'Requirements Updated'!$A$4:$P$621,M$1,FALSE)), "")</f>
        <v/>
      </c>
      <c r="L380" s="17"/>
      <c r="M380" s="16" t="s">
        <v>21</v>
      </c>
      <c r="N380" s="17"/>
      <c r="O380" s="16" t="s">
        <v>347</v>
      </c>
      <c r="P380" s="16" t="str">
        <f t="shared" si="14"/>
        <v>Modeled usageBaseloadNumberPreBuilding/ModeledUsages/ModeledUsage/Baseload</v>
      </c>
      <c r="Q380" s="94"/>
      <c r="R380" s="18"/>
    </row>
    <row r="381" spans="1:18" ht="26.25" customHeight="1" x14ac:dyDescent="0.2">
      <c r="A381" s="56" t="s">
        <v>345</v>
      </c>
      <c r="B381" s="56" t="s">
        <v>74</v>
      </c>
      <c r="C381" s="56" t="s">
        <v>504</v>
      </c>
      <c r="D381" s="17" t="str">
        <f>IFERROR(VLOOKUP($M381, Tables!$F$3:$G$9, 2, FALSE), "NEEDS QUALIFIER")</f>
        <v>Proposed</v>
      </c>
      <c r="E381" s="56" t="s">
        <v>738</v>
      </c>
      <c r="F381" s="16" t="str">
        <f t="shared" si="17"/>
        <v>Optional</v>
      </c>
      <c r="G381" s="16" t="str">
        <f t="shared" si="15"/>
        <v>Optional</v>
      </c>
      <c r="H381" s="35" t="str">
        <f>IF(OR($A$5=H$7,$B$5=H$7,$C$5=H$7, $D$5=H$7),IF(VLOOKUP($P381, 'Requirements Updated'!$A$4:$P$621,J$1,FALSE)=0, "",VLOOKUP($P381, 'Requirements Updated'!$A$4:$P$621,J$1,FALSE)), "")</f>
        <v/>
      </c>
      <c r="I381" s="35" t="str">
        <f>IF(OR($A$5=I$7,$B$5=I$7,$C$5=I$7, $D$5=I$7),IF(VLOOKUP($P381, 'Requirements Updated'!$A$4:$P$621,K$1,FALSE)=0, "",VLOOKUP($P381, 'Requirements Updated'!$A$4:$P$621,K$1,FALSE)), "")</f>
        <v/>
      </c>
      <c r="J381" s="35" t="str">
        <f>IF(OR($A$5=J$7,$B$5=J$7,$C$5=J$7, $D$5=J$7),IF(VLOOKUP($P381, 'Requirements Updated'!$A$4:$P$621,L$1,FALSE)=0, "",VLOOKUP($P381, 'Requirements Updated'!$A$4:$P$621,L$1,FALSE)), "")</f>
        <v/>
      </c>
      <c r="K381" s="35" t="str">
        <f>IF(OR($A$5=K$7,$B$5=K$7,$C$5=K$7, $D$5=K$7),IF(VLOOKUP($P381, 'Requirements Updated'!$A$4:$P$621,M$1,FALSE)=0, "",VLOOKUP($P381, 'Requirements Updated'!$A$4:$P$621,M$1,FALSE)), "")</f>
        <v/>
      </c>
      <c r="L381" s="17"/>
      <c r="M381" s="16" t="s">
        <v>28</v>
      </c>
      <c r="N381" s="17"/>
      <c r="O381" s="16" t="s">
        <v>352</v>
      </c>
      <c r="P381" s="16" t="str">
        <f t="shared" si="14"/>
        <v>Modeled usageFuelEnumerationProposedBuilding/ModeledUsages/ModeledUsage/EnergyType</v>
      </c>
      <c r="Q381" s="94" t="s">
        <v>1207</v>
      </c>
      <c r="R381" s="18"/>
    </row>
    <row r="382" spans="1:18" ht="26.25" customHeight="1" x14ac:dyDescent="0.2">
      <c r="A382" s="56" t="s">
        <v>345</v>
      </c>
      <c r="B382" s="56" t="s">
        <v>587</v>
      </c>
      <c r="C382" s="56" t="s">
        <v>504</v>
      </c>
      <c r="D382" s="17" t="str">
        <f>IFERROR(VLOOKUP($M382, Tables!$F$3:$G$9, 2, FALSE), "NEEDS QUALIFIER")</f>
        <v>Proposed</v>
      </c>
      <c r="E382" s="56" t="s">
        <v>776</v>
      </c>
      <c r="F382" s="16" t="str">
        <f t="shared" si="17"/>
        <v>Optional</v>
      </c>
      <c r="G382" s="16" t="str">
        <f t="shared" si="15"/>
        <v>Optional</v>
      </c>
      <c r="H382" s="35" t="str">
        <f>IF(OR($A$5=H$7,$B$5=H$7,$C$5=H$7, $D$5=H$7),IF(VLOOKUP($P382, 'Requirements Updated'!$A$4:$P$621,J$1,FALSE)=0, "",VLOOKUP($P382, 'Requirements Updated'!$A$4:$P$621,J$1,FALSE)), "")</f>
        <v/>
      </c>
      <c r="I382" s="35" t="str">
        <f>IF(OR($A$5=I$7,$B$5=I$7,$C$5=I$7, $D$5=I$7),IF(VLOOKUP($P382, 'Requirements Updated'!$A$4:$P$621,K$1,FALSE)=0, "",VLOOKUP($P382, 'Requirements Updated'!$A$4:$P$621,K$1,FALSE)), "")</f>
        <v/>
      </c>
      <c r="J382" s="35" t="str">
        <f>IF(OR($A$5=J$7,$B$5=J$7,$C$5=J$7, $D$5=J$7),IF(VLOOKUP($P382, 'Requirements Updated'!$A$4:$P$621,L$1,FALSE)=0, "",VLOOKUP($P382, 'Requirements Updated'!$A$4:$P$621,L$1,FALSE)), "")</f>
        <v/>
      </c>
      <c r="K382" s="35" t="str">
        <f>IF(OR($A$5=K$7,$B$5=K$7,$C$5=K$7, $D$5=K$7),IF(VLOOKUP($P382, 'Requirements Updated'!$A$4:$P$621,M$1,FALSE)=0, "",VLOOKUP($P382, 'Requirements Updated'!$A$4:$P$621,M$1,FALSE)), "")</f>
        <v/>
      </c>
      <c r="L382" s="17"/>
      <c r="M382" s="16" t="s">
        <v>28</v>
      </c>
      <c r="N382" s="17"/>
      <c r="O382" s="16" t="s">
        <v>588</v>
      </c>
      <c r="P382" s="16" t="str">
        <f t="shared" si="14"/>
        <v>Modeled usageConsumption by end useEnumerationProposedBuilding/ModeledUsages/ModeledUsage/ConsumptionbyEndUse/EndUseType</v>
      </c>
      <c r="Q382" s="94" t="s">
        <v>1207</v>
      </c>
      <c r="R382" s="18"/>
    </row>
    <row r="383" spans="1:18" ht="26.25" customHeight="1" x14ac:dyDescent="0.2">
      <c r="A383" s="56" t="s">
        <v>345</v>
      </c>
      <c r="B383" s="56" t="s">
        <v>586</v>
      </c>
      <c r="C383" s="56" t="s">
        <v>503</v>
      </c>
      <c r="D383" s="17" t="str">
        <f>IFERROR(VLOOKUP($M383, Tables!$F$3:$G$9, 2, FALSE), "NEEDS QUALIFIER")</f>
        <v>Proposed</v>
      </c>
      <c r="E383" s="56" t="s">
        <v>552</v>
      </c>
      <c r="F383" s="16" t="str">
        <f t="shared" si="17"/>
        <v>Optional</v>
      </c>
      <c r="G383" s="16" t="str">
        <f t="shared" si="15"/>
        <v>Optional</v>
      </c>
      <c r="H383" s="35" t="str">
        <f>IF(OR($A$5=H$7,$B$5=H$7,$C$5=H$7, $D$5=H$7),IF(VLOOKUP($P383, 'Requirements Updated'!$A$4:$P$621,J$1,FALSE)=0, "",VLOOKUP($P383, 'Requirements Updated'!$A$4:$P$621,J$1,FALSE)), "")</f>
        <v/>
      </c>
      <c r="I383" s="35" t="str">
        <f>IF(OR($A$5=I$7,$B$5=I$7,$C$5=I$7, $D$5=I$7),IF(VLOOKUP($P383, 'Requirements Updated'!$A$4:$P$621,K$1,FALSE)=0, "",VLOOKUP($P383, 'Requirements Updated'!$A$4:$P$621,K$1,FALSE)), "")</f>
        <v/>
      </c>
      <c r="J383" s="35" t="str">
        <f>IF(OR($A$5=J$7,$B$5=J$7,$C$5=J$7, $D$5=J$7),IF(VLOOKUP($P383, 'Requirements Updated'!$A$4:$P$621,L$1,FALSE)=0, "",VLOOKUP($P383, 'Requirements Updated'!$A$4:$P$621,L$1,FALSE)), "")</f>
        <v/>
      </c>
      <c r="K383" s="35" t="str">
        <f>IF(OR($A$5=K$7,$B$5=K$7,$C$5=K$7, $D$5=K$7),IF(VLOOKUP($P383, 'Requirements Updated'!$A$4:$P$621,M$1,FALSE)=0, "",VLOOKUP($P383, 'Requirements Updated'!$A$4:$P$621,M$1,FALSE)), "")</f>
        <v/>
      </c>
      <c r="L383" s="17"/>
      <c r="M383" s="16" t="s">
        <v>28</v>
      </c>
      <c r="N383" s="17"/>
      <c r="O383" s="16" t="s">
        <v>348</v>
      </c>
      <c r="P383" s="16" t="str">
        <f t="shared" si="14"/>
        <v>Modeled usageConsumption by end use valueNumberProposedBuilding/ModeledUsages/ModeledUsage/ConsumptionbyEndUse/EndUseValue</v>
      </c>
      <c r="Q383" s="94" t="s">
        <v>1207</v>
      </c>
      <c r="R383" s="18"/>
    </row>
    <row r="384" spans="1:18" ht="26.25" customHeight="1" x14ac:dyDescent="0.2">
      <c r="A384" s="56" t="s">
        <v>345</v>
      </c>
      <c r="B384" s="56" t="s">
        <v>350</v>
      </c>
      <c r="C384" s="56" t="s">
        <v>503</v>
      </c>
      <c r="D384" s="17" t="str">
        <f>IFERROR(VLOOKUP($M384, Tables!$F$3:$G$9, 2, FALSE), "NEEDS QUALIFIER")</f>
        <v>Proposed</v>
      </c>
      <c r="E384" s="56"/>
      <c r="F384" s="16" t="str">
        <f t="shared" si="17"/>
        <v>Optional</v>
      </c>
      <c r="G384" s="16" t="str">
        <f t="shared" si="15"/>
        <v>Optional</v>
      </c>
      <c r="H384" s="35" t="str">
        <f>IF(OR($A$5=H$7,$B$5=H$7,$C$5=H$7, $D$5=H$7),IF(VLOOKUP($P384, 'Requirements Updated'!$A$4:$P$621,J$1,FALSE)=0, "",VLOOKUP($P384, 'Requirements Updated'!$A$4:$P$621,J$1,FALSE)), "")</f>
        <v/>
      </c>
      <c r="I384" s="35" t="str">
        <f>IF(OR($A$5=I$7,$B$5=I$7,$C$5=I$7, $D$5=I$7),IF(VLOOKUP($P384, 'Requirements Updated'!$A$4:$P$621,K$1,FALSE)=0, "",VLOOKUP($P384, 'Requirements Updated'!$A$4:$P$621,K$1,FALSE)), "")</f>
        <v/>
      </c>
      <c r="J384" s="35" t="str">
        <f>IF(OR($A$5=J$7,$B$5=J$7,$C$5=J$7, $D$5=J$7),IF(VLOOKUP($P384, 'Requirements Updated'!$A$4:$P$621,L$1,FALSE)=0, "",VLOOKUP($P384, 'Requirements Updated'!$A$4:$P$621,L$1,FALSE)), "")</f>
        <v/>
      </c>
      <c r="K384" s="35" t="str">
        <f>IF(OR($A$5=K$7,$B$5=K$7,$C$5=K$7, $D$5=K$7),IF(VLOOKUP($P384, 'Requirements Updated'!$A$4:$P$621,M$1,FALSE)=0, "",VLOOKUP($P384, 'Requirements Updated'!$A$4:$P$621,M$1,FALSE)), "")</f>
        <v/>
      </c>
      <c r="L384" s="17"/>
      <c r="M384" s="16" t="s">
        <v>28</v>
      </c>
      <c r="N384" s="17"/>
      <c r="O384" s="16" t="s">
        <v>351</v>
      </c>
      <c r="P384" s="16" t="str">
        <f t="shared" si="14"/>
        <v>Modeled usageAnnual consumptionNumberProposedBuilding/ModeledUsages/ModeledUsage/AnnualConsumption</v>
      </c>
      <c r="Q384" s="94" t="s">
        <v>1207</v>
      </c>
      <c r="R384" s="18"/>
    </row>
    <row r="385" spans="1:18" ht="26.25" customHeight="1" x14ac:dyDescent="0.2">
      <c r="A385" s="56" t="s">
        <v>345</v>
      </c>
      <c r="B385" s="56" t="s">
        <v>346</v>
      </c>
      <c r="C385" s="56" t="s">
        <v>503</v>
      </c>
      <c r="D385" s="17" t="str">
        <f>IFERROR(VLOOKUP($M385, Tables!$F$3:$G$9, 2, FALSE), "NEEDS QUALIFIER")</f>
        <v>Proposed</v>
      </c>
      <c r="E385" s="56"/>
      <c r="F385" s="16" t="str">
        <f t="shared" si="17"/>
        <v>Optional</v>
      </c>
      <c r="G385" s="16" t="str">
        <f t="shared" si="15"/>
        <v>Optional</v>
      </c>
      <c r="H385" s="35" t="str">
        <f>IF(OR($A$5=H$7,$B$5=H$7,$C$5=H$7, $D$5=H$7),IF(VLOOKUP($P385, 'Requirements Updated'!$A$4:$P$621,J$1,FALSE)=0, "",VLOOKUP($P385, 'Requirements Updated'!$A$4:$P$621,J$1,FALSE)), "")</f>
        <v/>
      </c>
      <c r="I385" s="35" t="str">
        <f>IF(OR($A$5=I$7,$B$5=I$7,$C$5=I$7, $D$5=I$7),IF(VLOOKUP($P385, 'Requirements Updated'!$A$4:$P$621,K$1,FALSE)=0, "",VLOOKUP($P385, 'Requirements Updated'!$A$4:$P$621,K$1,FALSE)), "")</f>
        <v/>
      </c>
      <c r="J385" s="35" t="str">
        <f>IF(OR($A$5=J$7,$B$5=J$7,$C$5=J$7, $D$5=J$7),IF(VLOOKUP($P385, 'Requirements Updated'!$A$4:$P$621,L$1,FALSE)=0, "",VLOOKUP($P385, 'Requirements Updated'!$A$4:$P$621,L$1,FALSE)), "")</f>
        <v/>
      </c>
      <c r="K385" s="35" t="str">
        <f>IF(OR($A$5=K$7,$B$5=K$7,$C$5=K$7, $D$5=K$7),IF(VLOOKUP($P385, 'Requirements Updated'!$A$4:$P$621,M$1,FALSE)=0, "",VLOOKUP($P385, 'Requirements Updated'!$A$4:$P$621,M$1,FALSE)), "")</f>
        <v/>
      </c>
      <c r="L385" s="17"/>
      <c r="M385" s="16" t="s">
        <v>28</v>
      </c>
      <c r="N385" s="17"/>
      <c r="O385" s="16" t="s">
        <v>347</v>
      </c>
      <c r="P385" s="16" t="str">
        <f t="shared" si="14"/>
        <v>Modeled usageBaseloadNumberProposedBuilding/ModeledUsages/ModeledUsage/Baseload</v>
      </c>
      <c r="Q385" s="94" t="s">
        <v>1207</v>
      </c>
      <c r="R385" s="18"/>
    </row>
    <row r="386" spans="1:18" ht="26.25" customHeight="1" x14ac:dyDescent="0.2">
      <c r="A386" s="56" t="s">
        <v>345</v>
      </c>
      <c r="B386" s="56" t="s">
        <v>74</v>
      </c>
      <c r="C386" s="56" t="s">
        <v>504</v>
      </c>
      <c r="D386" s="17" t="str">
        <f>IFERROR(VLOOKUP($M386, Tables!$F$3:$G$9, 2, FALSE), "NEEDS QUALIFIER")</f>
        <v>Post</v>
      </c>
      <c r="E386" s="56" t="s">
        <v>738</v>
      </c>
      <c r="F386" s="16" t="str">
        <f t="shared" si="17"/>
        <v>Optional</v>
      </c>
      <c r="G386" s="16" t="str">
        <f t="shared" si="15"/>
        <v>Optional</v>
      </c>
      <c r="H386" s="35" t="str">
        <f>IF(OR($A$5=H$7,$B$5=H$7,$C$5=H$7, $D$5=H$7),IF(VLOOKUP($P386, 'Requirements Updated'!$A$4:$P$621,J$1,FALSE)=0, "",VLOOKUP($P386, 'Requirements Updated'!$A$4:$P$621,J$1,FALSE)), "")</f>
        <v/>
      </c>
      <c r="I386" s="35" t="str">
        <f>IF(OR($A$5=I$7,$B$5=I$7,$C$5=I$7, $D$5=I$7),IF(VLOOKUP($P386, 'Requirements Updated'!$A$4:$P$621,K$1,FALSE)=0, "",VLOOKUP($P386, 'Requirements Updated'!$A$4:$P$621,K$1,FALSE)), "")</f>
        <v/>
      </c>
      <c r="J386" s="35" t="str">
        <f>IF(OR($A$5=J$7,$B$5=J$7,$C$5=J$7, $D$5=J$7),IF(VLOOKUP($P386, 'Requirements Updated'!$A$4:$P$621,L$1,FALSE)=0, "",VLOOKUP($P386, 'Requirements Updated'!$A$4:$P$621,L$1,FALSE)), "")</f>
        <v/>
      </c>
      <c r="K386" s="35" t="str">
        <f>IF(OR($A$5=K$7,$B$5=K$7,$C$5=K$7, $D$5=K$7),IF(VLOOKUP($P386, 'Requirements Updated'!$A$4:$P$621,M$1,FALSE)=0, "",VLOOKUP($P386, 'Requirements Updated'!$A$4:$P$621,M$1,FALSE)), "")</f>
        <v/>
      </c>
      <c r="L386" s="17"/>
      <c r="M386" s="16" t="s">
        <v>295</v>
      </c>
      <c r="N386" s="17"/>
      <c r="O386" s="16" t="s">
        <v>352</v>
      </c>
      <c r="P386" s="16" t="str">
        <f t="shared" si="14"/>
        <v>Modeled usageFuelEnumerationPostBuilding/ModeledUsages/ModeledUsage/EnergyType</v>
      </c>
      <c r="Q386" s="94"/>
      <c r="R386" s="18"/>
    </row>
    <row r="387" spans="1:18" ht="26.25" customHeight="1" x14ac:dyDescent="0.2">
      <c r="A387" s="56" t="s">
        <v>345</v>
      </c>
      <c r="B387" s="56" t="s">
        <v>587</v>
      </c>
      <c r="C387" s="56" t="s">
        <v>504</v>
      </c>
      <c r="D387" s="17" t="str">
        <f>IFERROR(VLOOKUP($M387, Tables!$F$3:$G$9, 2, FALSE), "NEEDS QUALIFIER")</f>
        <v>Post</v>
      </c>
      <c r="E387" s="56" t="s">
        <v>776</v>
      </c>
      <c r="F387" s="16" t="str">
        <f t="shared" si="17"/>
        <v>Optional</v>
      </c>
      <c r="G387" s="16" t="str">
        <f t="shared" si="15"/>
        <v>Optional</v>
      </c>
      <c r="H387" s="35" t="str">
        <f>IF(OR($A$5=H$7,$B$5=H$7,$C$5=H$7, $D$5=H$7),IF(VLOOKUP($P387, 'Requirements Updated'!$A$4:$P$621,J$1,FALSE)=0, "",VLOOKUP($P387, 'Requirements Updated'!$A$4:$P$621,J$1,FALSE)), "")</f>
        <v/>
      </c>
      <c r="I387" s="35" t="str">
        <f>IF(OR($A$5=I$7,$B$5=I$7,$C$5=I$7, $D$5=I$7),IF(VLOOKUP($P387, 'Requirements Updated'!$A$4:$P$621,K$1,FALSE)=0, "",VLOOKUP($P387, 'Requirements Updated'!$A$4:$P$621,K$1,FALSE)), "")</f>
        <v/>
      </c>
      <c r="J387" s="35" t="str">
        <f>IF(OR($A$5=J$7,$B$5=J$7,$C$5=J$7, $D$5=J$7),IF(VLOOKUP($P387, 'Requirements Updated'!$A$4:$P$621,L$1,FALSE)=0, "",VLOOKUP($P387, 'Requirements Updated'!$A$4:$P$621,L$1,FALSE)), "")</f>
        <v/>
      </c>
      <c r="K387" s="35" t="str">
        <f>IF(OR($A$5=K$7,$B$5=K$7,$C$5=K$7, $D$5=K$7),IF(VLOOKUP($P387, 'Requirements Updated'!$A$4:$P$621,M$1,FALSE)=0, "",VLOOKUP($P387, 'Requirements Updated'!$A$4:$P$621,M$1,FALSE)), "")</f>
        <v/>
      </c>
      <c r="L387" s="17"/>
      <c r="M387" s="16" t="s">
        <v>295</v>
      </c>
      <c r="N387" s="17"/>
      <c r="O387" s="16" t="s">
        <v>588</v>
      </c>
      <c r="P387" s="16" t="str">
        <f t="shared" si="14"/>
        <v>Modeled usageConsumption by end useEnumerationPostBuilding/ModeledUsages/ModeledUsage/ConsumptionbyEndUse/EndUseType</v>
      </c>
      <c r="Q387" s="94"/>
      <c r="R387" s="18"/>
    </row>
    <row r="388" spans="1:18" ht="26.25" customHeight="1" x14ac:dyDescent="0.2">
      <c r="A388" s="56" t="s">
        <v>345</v>
      </c>
      <c r="B388" s="56" t="s">
        <v>586</v>
      </c>
      <c r="C388" s="56" t="s">
        <v>503</v>
      </c>
      <c r="D388" s="17" t="str">
        <f>IFERROR(VLOOKUP($M388, Tables!$F$3:$G$9, 2, FALSE), "NEEDS QUALIFIER")</f>
        <v>Post</v>
      </c>
      <c r="E388" s="56" t="s">
        <v>552</v>
      </c>
      <c r="F388" s="16" t="str">
        <f t="shared" si="17"/>
        <v>Optional</v>
      </c>
      <c r="G388" s="16" t="str">
        <f t="shared" si="15"/>
        <v>Optional</v>
      </c>
      <c r="H388" s="35" t="str">
        <f>IF(OR($A$5=H$7,$B$5=H$7,$C$5=H$7, $D$5=H$7),IF(VLOOKUP($P388, 'Requirements Updated'!$A$4:$P$621,J$1,FALSE)=0, "",VLOOKUP($P388, 'Requirements Updated'!$A$4:$P$621,J$1,FALSE)), "")</f>
        <v/>
      </c>
      <c r="I388" s="35" t="str">
        <f>IF(OR($A$5=I$7,$B$5=I$7,$C$5=I$7, $D$5=I$7),IF(VLOOKUP($P388, 'Requirements Updated'!$A$4:$P$621,K$1,FALSE)=0, "",VLOOKUP($P388, 'Requirements Updated'!$A$4:$P$621,K$1,FALSE)), "")</f>
        <v/>
      </c>
      <c r="J388" s="35" t="str">
        <f>IF(OR($A$5=J$7,$B$5=J$7,$C$5=J$7, $D$5=J$7),IF(VLOOKUP($P388, 'Requirements Updated'!$A$4:$P$621,L$1,FALSE)=0, "",VLOOKUP($P388, 'Requirements Updated'!$A$4:$P$621,L$1,FALSE)), "")</f>
        <v/>
      </c>
      <c r="K388" s="35" t="str">
        <f>IF(OR($A$5=K$7,$B$5=K$7,$C$5=K$7, $D$5=K$7),IF(VLOOKUP($P388, 'Requirements Updated'!$A$4:$P$621,M$1,FALSE)=0, "",VLOOKUP($P388, 'Requirements Updated'!$A$4:$P$621,M$1,FALSE)), "")</f>
        <v/>
      </c>
      <c r="L388" s="17"/>
      <c r="M388" s="16" t="s">
        <v>295</v>
      </c>
      <c r="N388" s="17"/>
      <c r="O388" s="16" t="s">
        <v>348</v>
      </c>
      <c r="P388" s="16" t="str">
        <f t="shared" si="14"/>
        <v>Modeled usageConsumption by end use valueNumberPostBuilding/ModeledUsages/ModeledUsage/ConsumptionbyEndUse/EndUseValue</v>
      </c>
      <c r="Q388" s="94"/>
      <c r="R388" s="18"/>
    </row>
    <row r="389" spans="1:18" ht="26.25" customHeight="1" x14ac:dyDescent="0.2">
      <c r="A389" s="56" t="s">
        <v>345</v>
      </c>
      <c r="B389" s="56" t="s">
        <v>350</v>
      </c>
      <c r="C389" s="56" t="s">
        <v>503</v>
      </c>
      <c r="D389" s="17" t="str">
        <f>IFERROR(VLOOKUP($M389, Tables!$F$3:$G$9, 2, FALSE), "NEEDS QUALIFIER")</f>
        <v>Post</v>
      </c>
      <c r="E389" s="56"/>
      <c r="F389" s="16" t="str">
        <f t="shared" si="17"/>
        <v>Optional</v>
      </c>
      <c r="G389" s="16" t="str">
        <f t="shared" si="15"/>
        <v>Optional</v>
      </c>
      <c r="H389" s="35" t="str">
        <f>IF(OR($A$5=H$7,$B$5=H$7,$C$5=H$7, $D$5=H$7),IF(VLOOKUP($P389, 'Requirements Updated'!$A$4:$P$621,J$1,FALSE)=0, "",VLOOKUP($P389, 'Requirements Updated'!$A$4:$P$621,J$1,FALSE)), "")</f>
        <v/>
      </c>
      <c r="I389" s="35" t="str">
        <f>IF(OR($A$5=I$7,$B$5=I$7,$C$5=I$7, $D$5=I$7),IF(VLOOKUP($P389, 'Requirements Updated'!$A$4:$P$621,K$1,FALSE)=0, "",VLOOKUP($P389, 'Requirements Updated'!$A$4:$P$621,K$1,FALSE)), "")</f>
        <v/>
      </c>
      <c r="J389" s="35" t="str">
        <f>IF(OR($A$5=J$7,$B$5=J$7,$C$5=J$7, $D$5=J$7),IF(VLOOKUP($P389, 'Requirements Updated'!$A$4:$P$621,L$1,FALSE)=0, "",VLOOKUP($P389, 'Requirements Updated'!$A$4:$P$621,L$1,FALSE)), "")</f>
        <v/>
      </c>
      <c r="K389" s="35" t="str">
        <f>IF(OR($A$5=K$7,$B$5=K$7,$C$5=K$7, $D$5=K$7),IF(VLOOKUP($P389, 'Requirements Updated'!$A$4:$P$621,M$1,FALSE)=0, "",VLOOKUP($P389, 'Requirements Updated'!$A$4:$P$621,M$1,FALSE)), "")</f>
        <v/>
      </c>
      <c r="L389" s="17"/>
      <c r="M389" s="16" t="s">
        <v>295</v>
      </c>
      <c r="N389" s="17"/>
      <c r="O389" s="16" t="s">
        <v>351</v>
      </c>
      <c r="P389" s="16" t="str">
        <f t="shared" si="14"/>
        <v>Modeled usageAnnual consumptionNumberPostBuilding/ModeledUsages/ModeledUsage/AnnualConsumption</v>
      </c>
      <c r="Q389" s="94"/>
      <c r="R389" s="18"/>
    </row>
    <row r="390" spans="1:18" ht="26.25" customHeight="1" x14ac:dyDescent="0.2">
      <c r="A390" s="56" t="s">
        <v>345</v>
      </c>
      <c r="B390" s="56" t="s">
        <v>346</v>
      </c>
      <c r="C390" s="56" t="s">
        <v>503</v>
      </c>
      <c r="D390" s="17" t="str">
        <f>IFERROR(VLOOKUP($M390, Tables!$F$3:$G$9, 2, FALSE), "NEEDS QUALIFIER")</f>
        <v>Post</v>
      </c>
      <c r="E390" s="56"/>
      <c r="F390" s="16" t="str">
        <f t="shared" si="17"/>
        <v>Optional</v>
      </c>
      <c r="G390" s="16" t="str">
        <f t="shared" si="15"/>
        <v>Optional</v>
      </c>
      <c r="H390" s="35" t="str">
        <f>IF(OR($A$5=H$7,$B$5=H$7,$C$5=H$7, $D$5=H$7),IF(VLOOKUP($P390, 'Requirements Updated'!$A$4:$P$621,J$1,FALSE)=0, "",VLOOKUP($P390, 'Requirements Updated'!$A$4:$P$621,J$1,FALSE)), "")</f>
        <v/>
      </c>
      <c r="I390" s="35" t="str">
        <f>IF(OR($A$5=I$7,$B$5=I$7,$C$5=I$7, $D$5=I$7),IF(VLOOKUP($P390, 'Requirements Updated'!$A$4:$P$621,K$1,FALSE)=0, "",VLOOKUP($P390, 'Requirements Updated'!$A$4:$P$621,K$1,FALSE)), "")</f>
        <v/>
      </c>
      <c r="J390" s="35" t="str">
        <f>IF(OR($A$5=J$7,$B$5=J$7,$C$5=J$7, $D$5=J$7),IF(VLOOKUP($P390, 'Requirements Updated'!$A$4:$P$621,L$1,FALSE)=0, "",VLOOKUP($P390, 'Requirements Updated'!$A$4:$P$621,L$1,FALSE)), "")</f>
        <v/>
      </c>
      <c r="K390" s="35" t="str">
        <f>IF(OR($A$5=K$7,$B$5=K$7,$C$5=K$7, $D$5=K$7),IF(VLOOKUP($P390, 'Requirements Updated'!$A$4:$P$621,M$1,FALSE)=0, "",VLOOKUP($P390, 'Requirements Updated'!$A$4:$P$621,M$1,FALSE)), "")</f>
        <v/>
      </c>
      <c r="L390" s="17"/>
      <c r="M390" s="16" t="s">
        <v>295</v>
      </c>
      <c r="N390" s="17"/>
      <c r="O390" s="16" t="s">
        <v>347</v>
      </c>
      <c r="P390" s="16" t="str">
        <f t="shared" si="14"/>
        <v>Modeled usageBaseloadNumberPostBuilding/ModeledUsages/ModeledUsage/Baseload</v>
      </c>
      <c r="Q390" s="94"/>
      <c r="R390" s="18"/>
    </row>
    <row r="391" spans="1:18" ht="26.25" customHeight="1" x14ac:dyDescent="0.2">
      <c r="A391" s="56" t="s">
        <v>487</v>
      </c>
      <c r="B391" s="56" t="s">
        <v>590</v>
      </c>
      <c r="C391" s="56" t="s">
        <v>503</v>
      </c>
      <c r="D391" s="17" t="str">
        <f>IFERROR(VLOOKUP($M391, Tables!$F$3:$G$9, 2, FALSE), "NEEDS QUALIFIER")</f>
        <v>Pre</v>
      </c>
      <c r="E391" s="56" t="s">
        <v>1155</v>
      </c>
      <c r="F391" s="16" t="str">
        <f t="shared" si="17"/>
        <v>Optional</v>
      </c>
      <c r="G391" s="16" t="str">
        <f t="shared" si="15"/>
        <v>Optional</v>
      </c>
      <c r="H391" s="35" t="str">
        <f>IF(OR($A$5=H$7,$B$5=H$7,$C$5=H$7, $D$5=H$7),IF(VLOOKUP($P391, 'Requirements Updated'!$A$4:$P$621,J$1,FALSE)=0, "",VLOOKUP($P391, 'Requirements Updated'!$A$4:$P$621,J$1,FALSE)), "")</f>
        <v/>
      </c>
      <c r="I391" s="35" t="str">
        <f>IF(OR($A$5=I$7,$B$5=I$7,$C$5=I$7, $D$5=I$7),IF(VLOOKUP($P391, 'Requirements Updated'!$A$4:$P$621,K$1,FALSE)=0, "",VLOOKUP($P391, 'Requirements Updated'!$A$4:$P$621,K$1,FALSE)), "")</f>
        <v/>
      </c>
      <c r="J391" s="35" t="str">
        <f>IF(OR($A$5=J$7,$B$5=J$7,$C$5=J$7, $D$5=J$7),IF(VLOOKUP($P391, 'Requirements Updated'!$A$4:$P$621,L$1,FALSE)=0, "",VLOOKUP($P391, 'Requirements Updated'!$A$4:$P$621,L$1,FALSE)), "")</f>
        <v/>
      </c>
      <c r="K391" s="35" t="str">
        <f>IF(OR($A$5=K$7,$B$5=K$7,$C$5=K$7, $D$5=K$7),IF(VLOOKUP($P391, 'Requirements Updated'!$A$4:$P$621,M$1,FALSE)=0, "",VLOOKUP($P391, 'Requirements Updated'!$A$4:$P$621,M$1,FALSE)), "")</f>
        <v/>
      </c>
      <c r="L391" s="17"/>
      <c r="M391" s="16" t="s">
        <v>21</v>
      </c>
      <c r="N391" s="17"/>
      <c r="O391" s="16" t="s">
        <v>589</v>
      </c>
      <c r="P391" s="16" t="str">
        <f t="shared" si="14"/>
        <v>Pool pumpsHours per day pool heater is usedNumberPreBuilding/BuildingDetails/Pools/Pool/Heater/HoursPerDay</v>
      </c>
      <c r="Q391" s="94"/>
      <c r="R391" s="18"/>
    </row>
    <row r="392" spans="1:18" ht="26.25" customHeight="1" x14ac:dyDescent="0.2">
      <c r="A392" s="56" t="s">
        <v>487</v>
      </c>
      <c r="B392" s="56" t="s">
        <v>488</v>
      </c>
      <c r="C392" s="56" t="s">
        <v>504</v>
      </c>
      <c r="D392" s="17" t="str">
        <f>IFERROR(VLOOKUP($M392, Tables!$F$3:$G$9, 2, FALSE), "NEEDS QUALIFIER")</f>
        <v>Pre</v>
      </c>
      <c r="E392" s="56" t="s">
        <v>764</v>
      </c>
      <c r="F392" s="16" t="str">
        <f t="shared" si="17"/>
        <v>Optional</v>
      </c>
      <c r="G392" s="16" t="str">
        <f t="shared" si="15"/>
        <v>Optional</v>
      </c>
      <c r="H392" s="35" t="str">
        <f>IF(OR($A$5=H$7,$B$5=H$7,$C$5=H$7, $D$5=H$7),IF(VLOOKUP($P392, 'Requirements Updated'!$A$4:$P$621,J$1,FALSE)=0, "",VLOOKUP($P392, 'Requirements Updated'!$A$4:$P$621,J$1,FALSE)), "")</f>
        <v/>
      </c>
      <c r="I392" s="35" t="str">
        <f>IF(OR($A$5=I$7,$B$5=I$7,$C$5=I$7, $D$5=I$7),IF(VLOOKUP($P392, 'Requirements Updated'!$A$4:$P$621,K$1,FALSE)=0, "",VLOOKUP($P392, 'Requirements Updated'!$A$4:$P$621,K$1,FALSE)), "")</f>
        <v/>
      </c>
      <c r="J392" s="35" t="str">
        <f>IF(OR($A$5=J$7,$B$5=J$7,$C$5=J$7, $D$5=J$7),IF(VLOOKUP($P392, 'Requirements Updated'!$A$4:$P$621,L$1,FALSE)=0, "",VLOOKUP($P392, 'Requirements Updated'!$A$4:$P$621,L$1,FALSE)), "")</f>
        <v/>
      </c>
      <c r="K392" s="35" t="str">
        <f>IF(OR($A$5=K$7,$B$5=K$7,$C$5=K$7, $D$5=K$7),IF(VLOOKUP($P392, 'Requirements Updated'!$A$4:$P$621,M$1,FALSE)=0, "",VLOOKUP($P392, 'Requirements Updated'!$A$4:$P$621,M$1,FALSE)), "")</f>
        <v/>
      </c>
      <c r="L392" s="17"/>
      <c r="M392" s="16" t="s">
        <v>21</v>
      </c>
      <c r="N392" s="17"/>
      <c r="O392" s="16" t="s">
        <v>489</v>
      </c>
      <c r="P392" s="16" t="str">
        <f t="shared" si="14"/>
        <v>Pool pumpsPool pump typeEnumerationPreBuilding/BuildingDetails/Pools/Pool/PoolPumps/PoolPump/Type</v>
      </c>
      <c r="Q392" s="94"/>
      <c r="R392" s="18"/>
    </row>
    <row r="393" spans="1:18" ht="26.25" customHeight="1" x14ac:dyDescent="0.2">
      <c r="A393" s="56" t="s">
        <v>487</v>
      </c>
      <c r="B393" s="56" t="s">
        <v>591</v>
      </c>
      <c r="C393" s="56" t="s">
        <v>592</v>
      </c>
      <c r="D393" s="17" t="str">
        <f>IFERROR(VLOOKUP($M393, Tables!$F$3:$G$9, 2, FALSE), "NEEDS QUALIFIER")</f>
        <v>Pre</v>
      </c>
      <c r="E393" s="56"/>
      <c r="F393" s="16" t="str">
        <f t="shared" si="17"/>
        <v>Optional</v>
      </c>
      <c r="G393" s="16" t="str">
        <f t="shared" si="15"/>
        <v>Optional</v>
      </c>
      <c r="H393" s="35" t="str">
        <f>IF(OR($A$5=H$7,$B$5=H$7,$C$5=H$7, $D$5=H$7),IF(VLOOKUP($P393, 'Requirements Updated'!$A$4:$P$621,J$1,FALSE)=0, "",VLOOKUP($P393, 'Requirements Updated'!$A$4:$P$621,J$1,FALSE)), "")</f>
        <v/>
      </c>
      <c r="I393" s="35" t="str">
        <f>IF(OR($A$5=I$7,$B$5=I$7,$C$5=I$7, $D$5=I$7),IF(VLOOKUP($P393, 'Requirements Updated'!$A$4:$P$621,K$1,FALSE)=0, "",VLOOKUP($P393, 'Requirements Updated'!$A$4:$P$621,K$1,FALSE)), "")</f>
        <v/>
      </c>
      <c r="J393" s="35" t="str">
        <f>IF(OR($A$5=J$7,$B$5=J$7,$C$5=J$7, $D$5=J$7),IF(VLOOKUP($P393, 'Requirements Updated'!$A$4:$P$621,L$1,FALSE)=0, "",VLOOKUP($P393, 'Requirements Updated'!$A$4:$P$621,L$1,FALSE)), "")</f>
        <v/>
      </c>
      <c r="K393" s="35" t="str">
        <f>IF(OR($A$5=K$7,$B$5=K$7,$C$5=K$7, $D$5=K$7),IF(VLOOKUP($P393, 'Requirements Updated'!$A$4:$P$621,M$1,FALSE)=0, "",VLOOKUP($P393, 'Requirements Updated'!$A$4:$P$621,M$1,FALSE)), "")</f>
        <v/>
      </c>
      <c r="L393" s="17"/>
      <c r="M393" s="16" t="s">
        <v>21</v>
      </c>
      <c r="N393" s="17"/>
      <c r="O393" s="16" t="s">
        <v>490</v>
      </c>
      <c r="P393" s="16" t="str">
        <f t="shared" ref="P393:P456" si="18">IF(LEN(A393&amp;B393&amp;C393&amp;D393&amp;O393)&gt;255, LEFT(A393&amp;B393&amp;C393&amp;D393&amp;O393, 255), A393&amp;B393&amp;C393&amp;D393&amp;O393)</f>
        <v>Pool pumpsPower (pump speed)Number (watts)PreBuilding/BuildingDetails/Pools/Pool/PoolPumps/PoolPump/PumpSpeed/Power</v>
      </c>
      <c r="Q393" s="94"/>
      <c r="R393" s="18"/>
    </row>
    <row r="394" spans="1:18" ht="26.25" customHeight="1" x14ac:dyDescent="0.2">
      <c r="A394" s="56" t="s">
        <v>487</v>
      </c>
      <c r="B394" s="56" t="s">
        <v>491</v>
      </c>
      <c r="C394" s="56" t="s">
        <v>503</v>
      </c>
      <c r="D394" s="17" t="str">
        <f>IFERROR(VLOOKUP($M394, Tables!$F$3:$G$9, 2, FALSE), "NEEDS QUALIFIER")</f>
        <v>Pre</v>
      </c>
      <c r="E394" s="56" t="s">
        <v>593</v>
      </c>
      <c r="F394" s="16" t="str">
        <f t="shared" si="17"/>
        <v>Optional</v>
      </c>
      <c r="G394" s="16" t="str">
        <f t="shared" ref="G394:G457" si="19">F394</f>
        <v>Optional</v>
      </c>
      <c r="H394" s="35" t="str">
        <f>IF(OR($A$5=H$7,$B$5=H$7,$C$5=H$7, $D$5=H$7),IF(VLOOKUP($P394, 'Requirements Updated'!$A$4:$P$621,J$1,FALSE)=0, "",VLOOKUP($P394, 'Requirements Updated'!$A$4:$P$621,J$1,FALSE)), "")</f>
        <v/>
      </c>
      <c r="I394" s="35" t="str">
        <f>IF(OR($A$5=I$7,$B$5=I$7,$C$5=I$7, $D$5=I$7),IF(VLOOKUP($P394, 'Requirements Updated'!$A$4:$P$621,K$1,FALSE)=0, "",VLOOKUP($P394, 'Requirements Updated'!$A$4:$P$621,K$1,FALSE)), "")</f>
        <v/>
      </c>
      <c r="J394" s="35" t="str">
        <f>IF(OR($A$5=J$7,$B$5=J$7,$C$5=J$7, $D$5=J$7),IF(VLOOKUP($P394, 'Requirements Updated'!$A$4:$P$621,L$1,FALSE)=0, "",VLOOKUP($P394, 'Requirements Updated'!$A$4:$P$621,L$1,FALSE)), "")</f>
        <v/>
      </c>
      <c r="K394" s="35" t="str">
        <f>IF(OR($A$5=K$7,$B$5=K$7,$C$5=K$7, $D$5=K$7),IF(VLOOKUP($P394, 'Requirements Updated'!$A$4:$P$621,M$1,FALSE)=0, "",VLOOKUP($P394, 'Requirements Updated'!$A$4:$P$621,M$1,FALSE)), "")</f>
        <v/>
      </c>
      <c r="L394" s="17"/>
      <c r="M394" s="16" t="s">
        <v>21</v>
      </c>
      <c r="N394" s="17"/>
      <c r="O394" s="16" t="s">
        <v>594</v>
      </c>
      <c r="P394" s="16" t="str">
        <f t="shared" si="18"/>
        <v>Pool pumpsRated horsepowerNumberPreBuilding/BuildingDetails/Pools/Pool/PoolPumps/PoolPump/RatedHorsePower</v>
      </c>
      <c r="Q394" s="94"/>
      <c r="R394" s="18"/>
    </row>
    <row r="395" spans="1:18" ht="26.25" customHeight="1" x14ac:dyDescent="0.2">
      <c r="A395" s="56" t="s">
        <v>487</v>
      </c>
      <c r="B395" s="56" t="s">
        <v>492</v>
      </c>
      <c r="C395" s="56" t="s">
        <v>504</v>
      </c>
      <c r="D395" s="17" t="str">
        <f>IFERROR(VLOOKUP($M395, Tables!$F$3:$G$9, 2, FALSE), "NEEDS QUALIFIER")</f>
        <v>Pre</v>
      </c>
      <c r="E395" s="56" t="s">
        <v>595</v>
      </c>
      <c r="F395" s="16" t="str">
        <f t="shared" si="17"/>
        <v>Optional</v>
      </c>
      <c r="G395" s="16" t="str">
        <f t="shared" si="19"/>
        <v>Optional</v>
      </c>
      <c r="H395" s="35" t="str">
        <f>IF(OR($A$5=H$7,$B$5=H$7,$C$5=H$7, $D$5=H$7),IF(VLOOKUP($P395, 'Requirements Updated'!$A$4:$P$621,J$1,FALSE)=0, "",VLOOKUP($P395, 'Requirements Updated'!$A$4:$P$621,J$1,FALSE)), "")</f>
        <v/>
      </c>
      <c r="I395" s="35" t="str">
        <f>IF(OR($A$5=I$7,$B$5=I$7,$C$5=I$7, $D$5=I$7),IF(VLOOKUP($P395, 'Requirements Updated'!$A$4:$P$621,K$1,FALSE)=0, "",VLOOKUP($P395, 'Requirements Updated'!$A$4:$P$621,K$1,FALSE)), "")</f>
        <v/>
      </c>
      <c r="J395" s="35" t="str">
        <f>IF(OR($A$5=J$7,$B$5=J$7,$C$5=J$7, $D$5=J$7),IF(VLOOKUP($P395, 'Requirements Updated'!$A$4:$P$621,L$1,FALSE)=0, "",VLOOKUP($P395, 'Requirements Updated'!$A$4:$P$621,L$1,FALSE)), "")</f>
        <v/>
      </c>
      <c r="K395" s="35" t="str">
        <f>IF(OR($A$5=K$7,$B$5=K$7,$C$5=K$7, $D$5=K$7),IF(VLOOKUP($P395, 'Requirements Updated'!$A$4:$P$621,M$1,FALSE)=0, "",VLOOKUP($P395, 'Requirements Updated'!$A$4:$P$621,M$1,FALSE)), "")</f>
        <v/>
      </c>
      <c r="L395" s="17"/>
      <c r="M395" s="16" t="s">
        <v>21</v>
      </c>
      <c r="N395" s="17"/>
      <c r="O395" s="16" t="s">
        <v>493</v>
      </c>
      <c r="P395" s="16" t="str">
        <f t="shared" si="18"/>
        <v>Pool pumpsSpeed settingEnumerationPreBuilding/BuildingDetails/Pools/Pool/PoolPumps/PoolPump/SpeedSetting</v>
      </c>
      <c r="Q395" s="94"/>
      <c r="R395" s="18"/>
    </row>
    <row r="396" spans="1:18" ht="26.25" customHeight="1" x14ac:dyDescent="0.2">
      <c r="A396" s="56" t="s">
        <v>487</v>
      </c>
      <c r="B396" s="56" t="s">
        <v>58</v>
      </c>
      <c r="C396" s="56" t="s">
        <v>504</v>
      </c>
      <c r="D396" s="17" t="str">
        <f>IFERROR(VLOOKUP($M396, Tables!$F$3:$G$9, 2, FALSE), "NEEDS QUALIFIER")</f>
        <v>Pre</v>
      </c>
      <c r="E396" s="56" t="s">
        <v>596</v>
      </c>
      <c r="F396" s="16" t="str">
        <f t="shared" si="17"/>
        <v>Optional</v>
      </c>
      <c r="G396" s="16" t="str">
        <f t="shared" si="19"/>
        <v>Optional</v>
      </c>
      <c r="H396" s="35" t="str">
        <f>IF(OR($A$5=H$7,$B$5=H$7,$C$5=H$7, $D$5=H$7),IF(VLOOKUP($P396, 'Requirements Updated'!$A$4:$P$621,J$1,FALSE)=0, "",VLOOKUP($P396, 'Requirements Updated'!$A$4:$P$621,J$1,FALSE)), "")</f>
        <v/>
      </c>
      <c r="I396" s="35" t="str">
        <f>IF(OR($A$5=I$7,$B$5=I$7,$C$5=I$7, $D$5=I$7),IF(VLOOKUP($P396, 'Requirements Updated'!$A$4:$P$621,K$1,FALSE)=0, "",VLOOKUP($P396, 'Requirements Updated'!$A$4:$P$621,K$1,FALSE)), "")</f>
        <v/>
      </c>
      <c r="J396" s="35" t="str">
        <f>IF(OR($A$5=J$7,$B$5=J$7,$C$5=J$7, $D$5=J$7),IF(VLOOKUP($P396, 'Requirements Updated'!$A$4:$P$621,L$1,FALSE)=0, "",VLOOKUP($P396, 'Requirements Updated'!$A$4:$P$621,L$1,FALSE)), "")</f>
        <v/>
      </c>
      <c r="K396" s="35" t="str">
        <f>IF(OR($A$5=K$7,$B$5=K$7,$C$5=K$7, $D$5=K$7),IF(VLOOKUP($P396, 'Requirements Updated'!$A$4:$P$621,M$1,FALSE)=0, "",VLOOKUP($P396, 'Requirements Updated'!$A$4:$P$621,M$1,FALSE)), "")</f>
        <v/>
      </c>
      <c r="L396" s="17"/>
      <c r="M396" s="16" t="s">
        <v>21</v>
      </c>
      <c r="N396" s="17"/>
      <c r="O396" s="16" t="s">
        <v>494</v>
      </c>
      <c r="P396" s="16" t="str">
        <f t="shared" si="18"/>
        <v>Pool pumpsThird party certificationEnumerationPreBuilding/BuildingDetails/Pools/Pool/PoolPumps/PoolPump/ThirdPartyCertification</v>
      </c>
      <c r="Q396" s="94"/>
      <c r="R396" s="18"/>
    </row>
    <row r="397" spans="1:18" ht="26.25" customHeight="1" x14ac:dyDescent="0.2">
      <c r="A397" s="56" t="s">
        <v>487</v>
      </c>
      <c r="B397" s="56" t="s">
        <v>495</v>
      </c>
      <c r="C397" s="56" t="s">
        <v>503</v>
      </c>
      <c r="D397" s="17" t="str">
        <f>IFERROR(VLOOKUP($M397, Tables!$F$3:$G$9, 2, FALSE), "NEEDS QUALIFIER")</f>
        <v>Pre</v>
      </c>
      <c r="E397" s="56" t="s">
        <v>597</v>
      </c>
      <c r="F397" s="16" t="str">
        <f t="shared" si="17"/>
        <v>Optional</v>
      </c>
      <c r="G397" s="16" t="str">
        <f t="shared" si="19"/>
        <v>Optional</v>
      </c>
      <c r="H397" s="35" t="str">
        <f>IF(OR($A$5=H$7,$B$5=H$7,$C$5=H$7, $D$5=H$7),IF(VLOOKUP($P397, 'Requirements Updated'!$A$4:$P$621,J$1,FALSE)=0, "",VLOOKUP($P397, 'Requirements Updated'!$A$4:$P$621,J$1,FALSE)), "")</f>
        <v/>
      </c>
      <c r="I397" s="35" t="str">
        <f>IF(OR($A$5=I$7,$B$5=I$7,$C$5=I$7, $D$5=I$7),IF(VLOOKUP($P397, 'Requirements Updated'!$A$4:$P$621,K$1,FALSE)=0, "",VLOOKUP($P397, 'Requirements Updated'!$A$4:$P$621,K$1,FALSE)), "")</f>
        <v/>
      </c>
      <c r="J397" s="35" t="str">
        <f>IF(OR($A$5=J$7,$B$5=J$7,$C$5=J$7, $D$5=J$7),IF(VLOOKUP($P397, 'Requirements Updated'!$A$4:$P$621,L$1,FALSE)=0, "",VLOOKUP($P397, 'Requirements Updated'!$A$4:$P$621,L$1,FALSE)), "")</f>
        <v/>
      </c>
      <c r="K397" s="35" t="str">
        <f>IF(OR($A$5=K$7,$B$5=K$7,$C$5=K$7, $D$5=K$7),IF(VLOOKUP($P397, 'Requirements Updated'!$A$4:$P$621,M$1,FALSE)=0, "",VLOOKUP($P397, 'Requirements Updated'!$A$4:$P$621,M$1,FALSE)), "")</f>
        <v/>
      </c>
      <c r="L397" s="17"/>
      <c r="M397" s="16" t="s">
        <v>21</v>
      </c>
      <c r="N397" s="17"/>
      <c r="O397" s="16" t="s">
        <v>598</v>
      </c>
      <c r="P397" s="16" t="str">
        <f t="shared" si="18"/>
        <v>Pool pumpsTotal horsepowerNumberPreBuilding/BuildingDetails/Pools/Pool/PoolPumps/PoolPump/TotalHorsePower</v>
      </c>
      <c r="Q397" s="94"/>
      <c r="R397" s="18"/>
    </row>
    <row r="398" spans="1:18" ht="26.25" customHeight="1" x14ac:dyDescent="0.2">
      <c r="A398" s="56" t="s">
        <v>487</v>
      </c>
      <c r="B398" s="56" t="s">
        <v>590</v>
      </c>
      <c r="C398" s="56" t="s">
        <v>503</v>
      </c>
      <c r="D398" s="17" t="str">
        <f>IFERROR(VLOOKUP($M398, Tables!$F$3:$G$9, 2, FALSE), "NEEDS QUALIFIER")</f>
        <v>Proposed</v>
      </c>
      <c r="E398" s="56" t="s">
        <v>1155</v>
      </c>
      <c r="F398" s="16" t="str">
        <f t="shared" si="17"/>
        <v>Optional</v>
      </c>
      <c r="G398" s="16" t="str">
        <f t="shared" si="19"/>
        <v>Optional</v>
      </c>
      <c r="H398" s="35" t="str">
        <f>IF(OR($A$5=H$7,$B$5=H$7,$C$5=H$7, $D$5=H$7),IF(VLOOKUP($P398, 'Requirements Updated'!$A$4:$P$621,J$1,FALSE)=0, "",VLOOKUP($P398, 'Requirements Updated'!$A$4:$P$621,J$1,FALSE)), "")</f>
        <v/>
      </c>
      <c r="I398" s="35" t="str">
        <f>IF(OR($A$5=I$7,$B$5=I$7,$C$5=I$7, $D$5=I$7),IF(VLOOKUP($P398, 'Requirements Updated'!$A$4:$P$621,K$1,FALSE)=0, "",VLOOKUP($P398, 'Requirements Updated'!$A$4:$P$621,K$1,FALSE)), "")</f>
        <v/>
      </c>
      <c r="J398" s="35" t="str">
        <f>IF(OR($A$5=J$7,$B$5=J$7,$C$5=J$7, $D$5=J$7),IF(VLOOKUP($P398, 'Requirements Updated'!$A$4:$P$621,L$1,FALSE)=0, "",VLOOKUP($P398, 'Requirements Updated'!$A$4:$P$621,L$1,FALSE)), "")</f>
        <v/>
      </c>
      <c r="K398" s="35" t="str">
        <f>IF(OR($A$5=K$7,$B$5=K$7,$C$5=K$7, $D$5=K$7),IF(VLOOKUP($P398, 'Requirements Updated'!$A$4:$P$621,M$1,FALSE)=0, "",VLOOKUP($P398, 'Requirements Updated'!$A$4:$P$621,M$1,FALSE)), "")</f>
        <v/>
      </c>
      <c r="L398" s="17"/>
      <c r="M398" s="16" t="s">
        <v>28</v>
      </c>
      <c r="N398" s="17"/>
      <c r="O398" s="16" t="s">
        <v>589</v>
      </c>
      <c r="P398" s="16" t="str">
        <f t="shared" si="18"/>
        <v>Pool pumpsHours per day pool heater is usedNumberProposedBuilding/BuildingDetails/Pools/Pool/Heater/HoursPerDay</v>
      </c>
      <c r="Q398" s="94" t="s">
        <v>1207</v>
      </c>
      <c r="R398" s="18"/>
    </row>
    <row r="399" spans="1:18" ht="26.25" customHeight="1" x14ac:dyDescent="0.2">
      <c r="A399" s="56" t="s">
        <v>487</v>
      </c>
      <c r="B399" s="56" t="s">
        <v>488</v>
      </c>
      <c r="C399" s="56" t="s">
        <v>504</v>
      </c>
      <c r="D399" s="17" t="str">
        <f>IFERROR(VLOOKUP($M399, Tables!$F$3:$G$9, 2, FALSE), "NEEDS QUALIFIER")</f>
        <v>Proposed</v>
      </c>
      <c r="E399" s="56" t="s">
        <v>764</v>
      </c>
      <c r="F399" s="16" t="str">
        <f t="shared" si="17"/>
        <v>Optional</v>
      </c>
      <c r="G399" s="16" t="str">
        <f t="shared" si="19"/>
        <v>Optional</v>
      </c>
      <c r="H399" s="35" t="str">
        <f>IF(OR($A$5=H$7,$B$5=H$7,$C$5=H$7, $D$5=H$7),IF(VLOOKUP($P399, 'Requirements Updated'!$A$4:$P$621,J$1,FALSE)=0, "",VLOOKUP($P399, 'Requirements Updated'!$A$4:$P$621,J$1,FALSE)), "")</f>
        <v/>
      </c>
      <c r="I399" s="35" t="str">
        <f>IF(OR($A$5=I$7,$B$5=I$7,$C$5=I$7, $D$5=I$7),IF(VLOOKUP($P399, 'Requirements Updated'!$A$4:$P$621,K$1,FALSE)=0, "",VLOOKUP($P399, 'Requirements Updated'!$A$4:$P$621,K$1,FALSE)), "")</f>
        <v/>
      </c>
      <c r="J399" s="35" t="str">
        <f>IF(OR($A$5=J$7,$B$5=J$7,$C$5=J$7, $D$5=J$7),IF(VLOOKUP($P399, 'Requirements Updated'!$A$4:$P$621,L$1,FALSE)=0, "",VLOOKUP($P399, 'Requirements Updated'!$A$4:$P$621,L$1,FALSE)), "")</f>
        <v/>
      </c>
      <c r="K399" s="35" t="str">
        <f>IF(OR($A$5=K$7,$B$5=K$7,$C$5=K$7, $D$5=K$7),IF(VLOOKUP($P399, 'Requirements Updated'!$A$4:$P$621,M$1,FALSE)=0, "",VLOOKUP($P399, 'Requirements Updated'!$A$4:$P$621,M$1,FALSE)), "")</f>
        <v/>
      </c>
      <c r="L399" s="17"/>
      <c r="M399" s="16" t="s">
        <v>28</v>
      </c>
      <c r="N399" s="17"/>
      <c r="O399" s="16" t="s">
        <v>489</v>
      </c>
      <c r="P399" s="16" t="str">
        <f t="shared" si="18"/>
        <v>Pool pumpsPool pump typeEnumerationProposedBuilding/BuildingDetails/Pools/Pool/PoolPumps/PoolPump/Type</v>
      </c>
      <c r="Q399" s="94" t="s">
        <v>1207</v>
      </c>
      <c r="R399" s="18"/>
    </row>
    <row r="400" spans="1:18" ht="26.25" customHeight="1" x14ac:dyDescent="0.2">
      <c r="A400" s="56" t="s">
        <v>487</v>
      </c>
      <c r="B400" s="56" t="s">
        <v>591</v>
      </c>
      <c r="C400" s="56" t="s">
        <v>592</v>
      </c>
      <c r="D400" s="17" t="str">
        <f>IFERROR(VLOOKUP($M400, Tables!$F$3:$G$9, 2, FALSE), "NEEDS QUALIFIER")</f>
        <v>Proposed</v>
      </c>
      <c r="E400" s="56"/>
      <c r="F400" s="16" t="str">
        <f t="shared" si="17"/>
        <v>Optional</v>
      </c>
      <c r="G400" s="16" t="str">
        <f t="shared" si="19"/>
        <v>Optional</v>
      </c>
      <c r="H400" s="35" t="str">
        <f>IF(OR($A$5=H$7,$B$5=H$7,$C$5=H$7, $D$5=H$7),IF(VLOOKUP($P400, 'Requirements Updated'!$A$4:$P$621,J$1,FALSE)=0, "",VLOOKUP($P400, 'Requirements Updated'!$A$4:$P$621,J$1,FALSE)), "")</f>
        <v/>
      </c>
      <c r="I400" s="35" t="str">
        <f>IF(OR($A$5=I$7,$B$5=I$7,$C$5=I$7, $D$5=I$7),IF(VLOOKUP($P400, 'Requirements Updated'!$A$4:$P$621,K$1,FALSE)=0, "",VLOOKUP($P400, 'Requirements Updated'!$A$4:$P$621,K$1,FALSE)), "")</f>
        <v/>
      </c>
      <c r="J400" s="35" t="str">
        <f>IF(OR($A$5=J$7,$B$5=J$7,$C$5=J$7, $D$5=J$7),IF(VLOOKUP($P400, 'Requirements Updated'!$A$4:$P$621,L$1,FALSE)=0, "",VLOOKUP($P400, 'Requirements Updated'!$A$4:$P$621,L$1,FALSE)), "")</f>
        <v/>
      </c>
      <c r="K400" s="35" t="str">
        <f>IF(OR($A$5=K$7,$B$5=K$7,$C$5=K$7, $D$5=K$7),IF(VLOOKUP($P400, 'Requirements Updated'!$A$4:$P$621,M$1,FALSE)=0, "",VLOOKUP($P400, 'Requirements Updated'!$A$4:$P$621,M$1,FALSE)), "")</f>
        <v/>
      </c>
      <c r="L400" s="17"/>
      <c r="M400" s="16" t="s">
        <v>28</v>
      </c>
      <c r="N400" s="17"/>
      <c r="O400" s="16" t="s">
        <v>490</v>
      </c>
      <c r="P400" s="16" t="str">
        <f t="shared" si="18"/>
        <v>Pool pumpsPower (pump speed)Number (watts)ProposedBuilding/BuildingDetails/Pools/Pool/PoolPumps/PoolPump/PumpSpeed/Power</v>
      </c>
      <c r="Q400" s="94" t="s">
        <v>1207</v>
      </c>
      <c r="R400" s="18"/>
    </row>
    <row r="401" spans="1:18" ht="26.25" customHeight="1" x14ac:dyDescent="0.2">
      <c r="A401" s="56" t="s">
        <v>487</v>
      </c>
      <c r="B401" s="56" t="s">
        <v>491</v>
      </c>
      <c r="C401" s="56" t="s">
        <v>503</v>
      </c>
      <c r="D401" s="17" t="str">
        <f>IFERROR(VLOOKUP($M401, Tables!$F$3:$G$9, 2, FALSE), "NEEDS QUALIFIER")</f>
        <v>Proposed</v>
      </c>
      <c r="E401" s="56" t="s">
        <v>593</v>
      </c>
      <c r="F401" s="16" t="str">
        <f t="shared" si="17"/>
        <v>Optional</v>
      </c>
      <c r="G401" s="16" t="str">
        <f t="shared" si="19"/>
        <v>Optional</v>
      </c>
      <c r="H401" s="35" t="str">
        <f>IF(OR($A$5=H$7,$B$5=H$7,$C$5=H$7, $D$5=H$7),IF(VLOOKUP($P401, 'Requirements Updated'!$A$4:$P$621,J$1,FALSE)=0, "",VLOOKUP($P401, 'Requirements Updated'!$A$4:$P$621,J$1,FALSE)), "")</f>
        <v/>
      </c>
      <c r="I401" s="35" t="str">
        <f>IF(OR($A$5=I$7,$B$5=I$7,$C$5=I$7, $D$5=I$7),IF(VLOOKUP($P401, 'Requirements Updated'!$A$4:$P$621,K$1,FALSE)=0, "",VLOOKUP($P401, 'Requirements Updated'!$A$4:$P$621,K$1,FALSE)), "")</f>
        <v/>
      </c>
      <c r="J401" s="35" t="str">
        <f>IF(OR($A$5=J$7,$B$5=J$7,$C$5=J$7, $D$5=J$7),IF(VLOOKUP($P401, 'Requirements Updated'!$A$4:$P$621,L$1,FALSE)=0, "",VLOOKUP($P401, 'Requirements Updated'!$A$4:$P$621,L$1,FALSE)), "")</f>
        <v/>
      </c>
      <c r="K401" s="35" t="str">
        <f>IF(OR($A$5=K$7,$B$5=K$7,$C$5=K$7, $D$5=K$7),IF(VLOOKUP($P401, 'Requirements Updated'!$A$4:$P$621,M$1,FALSE)=0, "",VLOOKUP($P401, 'Requirements Updated'!$A$4:$P$621,M$1,FALSE)), "")</f>
        <v/>
      </c>
      <c r="L401" s="17"/>
      <c r="M401" s="16" t="s">
        <v>28</v>
      </c>
      <c r="N401" s="17"/>
      <c r="O401" s="16" t="s">
        <v>594</v>
      </c>
      <c r="P401" s="16" t="str">
        <f t="shared" si="18"/>
        <v>Pool pumpsRated horsepowerNumberProposedBuilding/BuildingDetails/Pools/Pool/PoolPumps/PoolPump/RatedHorsePower</v>
      </c>
      <c r="Q401" s="94" t="s">
        <v>1207</v>
      </c>
      <c r="R401" s="18"/>
    </row>
    <row r="402" spans="1:18" ht="26.25" customHeight="1" x14ac:dyDescent="0.2">
      <c r="A402" s="56" t="s">
        <v>487</v>
      </c>
      <c r="B402" s="56" t="s">
        <v>492</v>
      </c>
      <c r="C402" s="56" t="s">
        <v>504</v>
      </c>
      <c r="D402" s="17" t="str">
        <f>IFERROR(VLOOKUP($M402, Tables!$F$3:$G$9, 2, FALSE), "NEEDS QUALIFIER")</f>
        <v>Proposed</v>
      </c>
      <c r="E402" s="56" t="s">
        <v>595</v>
      </c>
      <c r="F402" s="16" t="str">
        <f t="shared" si="17"/>
        <v>Optional</v>
      </c>
      <c r="G402" s="16" t="str">
        <f t="shared" si="19"/>
        <v>Optional</v>
      </c>
      <c r="H402" s="35" t="str">
        <f>IF(OR($A$5=H$7,$B$5=H$7,$C$5=H$7, $D$5=H$7),IF(VLOOKUP($P402, 'Requirements Updated'!$A$4:$P$621,J$1,FALSE)=0, "",VLOOKUP($P402, 'Requirements Updated'!$A$4:$P$621,J$1,FALSE)), "")</f>
        <v/>
      </c>
      <c r="I402" s="35" t="str">
        <f>IF(OR($A$5=I$7,$B$5=I$7,$C$5=I$7, $D$5=I$7),IF(VLOOKUP($P402, 'Requirements Updated'!$A$4:$P$621,K$1,FALSE)=0, "",VLOOKUP($P402, 'Requirements Updated'!$A$4:$P$621,K$1,FALSE)), "")</f>
        <v/>
      </c>
      <c r="J402" s="35" t="str">
        <f>IF(OR($A$5=J$7,$B$5=J$7,$C$5=J$7, $D$5=J$7),IF(VLOOKUP($P402, 'Requirements Updated'!$A$4:$P$621,L$1,FALSE)=0, "",VLOOKUP($P402, 'Requirements Updated'!$A$4:$P$621,L$1,FALSE)), "")</f>
        <v/>
      </c>
      <c r="K402" s="35" t="str">
        <f>IF(OR($A$5=K$7,$B$5=K$7,$C$5=K$7, $D$5=K$7),IF(VLOOKUP($P402, 'Requirements Updated'!$A$4:$P$621,M$1,FALSE)=0, "",VLOOKUP($P402, 'Requirements Updated'!$A$4:$P$621,M$1,FALSE)), "")</f>
        <v/>
      </c>
      <c r="L402" s="17"/>
      <c r="M402" s="16" t="s">
        <v>28</v>
      </c>
      <c r="N402" s="17"/>
      <c r="O402" s="16" t="s">
        <v>493</v>
      </c>
      <c r="P402" s="16" t="str">
        <f t="shared" si="18"/>
        <v>Pool pumpsSpeed settingEnumerationProposedBuilding/BuildingDetails/Pools/Pool/PoolPumps/PoolPump/SpeedSetting</v>
      </c>
      <c r="Q402" s="94" t="s">
        <v>1207</v>
      </c>
      <c r="R402" s="18"/>
    </row>
    <row r="403" spans="1:18" ht="26.25" customHeight="1" x14ac:dyDescent="0.2">
      <c r="A403" s="56" t="s">
        <v>487</v>
      </c>
      <c r="B403" s="56" t="s">
        <v>58</v>
      </c>
      <c r="C403" s="56" t="s">
        <v>504</v>
      </c>
      <c r="D403" s="17" t="str">
        <f>IFERROR(VLOOKUP($M403, Tables!$F$3:$G$9, 2, FALSE), "NEEDS QUALIFIER")</f>
        <v>Proposed</v>
      </c>
      <c r="E403" s="56" t="s">
        <v>596</v>
      </c>
      <c r="F403" s="16" t="str">
        <f t="shared" si="17"/>
        <v>Optional</v>
      </c>
      <c r="G403" s="16" t="str">
        <f t="shared" si="19"/>
        <v>Optional</v>
      </c>
      <c r="H403" s="35" t="str">
        <f>IF(OR($A$5=H$7,$B$5=H$7,$C$5=H$7, $D$5=H$7),IF(VLOOKUP($P403, 'Requirements Updated'!$A$4:$P$621,J$1,FALSE)=0, "",VLOOKUP($P403, 'Requirements Updated'!$A$4:$P$621,J$1,FALSE)), "")</f>
        <v/>
      </c>
      <c r="I403" s="35" t="str">
        <f>IF(OR($A$5=I$7,$B$5=I$7,$C$5=I$7, $D$5=I$7),IF(VLOOKUP($P403, 'Requirements Updated'!$A$4:$P$621,K$1,FALSE)=0, "",VLOOKUP($P403, 'Requirements Updated'!$A$4:$P$621,K$1,FALSE)), "")</f>
        <v/>
      </c>
      <c r="J403" s="35" t="str">
        <f>IF(OR($A$5=J$7,$B$5=J$7,$C$5=J$7, $D$5=J$7),IF(VLOOKUP($P403, 'Requirements Updated'!$A$4:$P$621,L$1,FALSE)=0, "",VLOOKUP($P403, 'Requirements Updated'!$A$4:$P$621,L$1,FALSE)), "")</f>
        <v/>
      </c>
      <c r="K403" s="35" t="str">
        <f>IF(OR($A$5=K$7,$B$5=K$7,$C$5=K$7, $D$5=K$7),IF(VLOOKUP($P403, 'Requirements Updated'!$A$4:$P$621,M$1,FALSE)=0, "",VLOOKUP($P403, 'Requirements Updated'!$A$4:$P$621,M$1,FALSE)), "")</f>
        <v/>
      </c>
      <c r="L403" s="17"/>
      <c r="M403" s="16" t="s">
        <v>28</v>
      </c>
      <c r="N403" s="17"/>
      <c r="O403" s="16" t="s">
        <v>494</v>
      </c>
      <c r="P403" s="16" t="str">
        <f t="shared" si="18"/>
        <v>Pool pumpsThird party certificationEnumerationProposedBuilding/BuildingDetails/Pools/Pool/PoolPumps/PoolPump/ThirdPartyCertification</v>
      </c>
      <c r="Q403" s="94" t="s">
        <v>1207</v>
      </c>
      <c r="R403" s="18"/>
    </row>
    <row r="404" spans="1:18" ht="26.25" customHeight="1" x14ac:dyDescent="0.2">
      <c r="A404" s="56" t="s">
        <v>487</v>
      </c>
      <c r="B404" s="56" t="s">
        <v>495</v>
      </c>
      <c r="C404" s="56" t="s">
        <v>503</v>
      </c>
      <c r="D404" s="17" t="str">
        <f>IFERROR(VLOOKUP($M404, Tables!$F$3:$G$9, 2, FALSE), "NEEDS QUALIFIER")</f>
        <v>Proposed</v>
      </c>
      <c r="E404" s="56" t="s">
        <v>597</v>
      </c>
      <c r="F404" s="16" t="str">
        <f t="shared" si="17"/>
        <v>Optional</v>
      </c>
      <c r="G404" s="16" t="str">
        <f t="shared" si="19"/>
        <v>Optional</v>
      </c>
      <c r="H404" s="35" t="str">
        <f>IF(OR($A$5=H$7,$B$5=H$7,$C$5=H$7, $D$5=H$7),IF(VLOOKUP($P404, 'Requirements Updated'!$A$4:$P$621,J$1,FALSE)=0, "",VLOOKUP($P404, 'Requirements Updated'!$A$4:$P$621,J$1,FALSE)), "")</f>
        <v/>
      </c>
      <c r="I404" s="35" t="str">
        <f>IF(OR($A$5=I$7,$B$5=I$7,$C$5=I$7, $D$5=I$7),IF(VLOOKUP($P404, 'Requirements Updated'!$A$4:$P$621,K$1,FALSE)=0, "",VLOOKUP($P404, 'Requirements Updated'!$A$4:$P$621,K$1,FALSE)), "")</f>
        <v/>
      </c>
      <c r="J404" s="35" t="str">
        <f>IF(OR($A$5=J$7,$B$5=J$7,$C$5=J$7, $D$5=J$7),IF(VLOOKUP($P404, 'Requirements Updated'!$A$4:$P$621,L$1,FALSE)=0, "",VLOOKUP($P404, 'Requirements Updated'!$A$4:$P$621,L$1,FALSE)), "")</f>
        <v/>
      </c>
      <c r="K404" s="35" t="str">
        <f>IF(OR($A$5=K$7,$B$5=K$7,$C$5=K$7, $D$5=K$7),IF(VLOOKUP($P404, 'Requirements Updated'!$A$4:$P$621,M$1,FALSE)=0, "",VLOOKUP($P404, 'Requirements Updated'!$A$4:$P$621,M$1,FALSE)), "")</f>
        <v/>
      </c>
      <c r="L404" s="17"/>
      <c r="M404" s="16" t="s">
        <v>28</v>
      </c>
      <c r="N404" s="17"/>
      <c r="O404" s="16" t="s">
        <v>598</v>
      </c>
      <c r="P404" s="16" t="str">
        <f t="shared" si="18"/>
        <v>Pool pumpsTotal horsepowerNumberProposedBuilding/BuildingDetails/Pools/Pool/PoolPumps/PoolPump/TotalHorsePower</v>
      </c>
      <c r="Q404" s="94" t="s">
        <v>1207</v>
      </c>
      <c r="R404" s="18"/>
    </row>
    <row r="405" spans="1:18" ht="26.25" customHeight="1" x14ac:dyDescent="0.2">
      <c r="A405" s="56" t="s">
        <v>487</v>
      </c>
      <c r="B405" s="56" t="s">
        <v>590</v>
      </c>
      <c r="C405" s="56" t="s">
        <v>503</v>
      </c>
      <c r="D405" s="17" t="str">
        <f>IFERROR(VLOOKUP($M405, Tables!$F$3:$G$9, 2, FALSE), "NEEDS QUALIFIER")</f>
        <v>Post</v>
      </c>
      <c r="E405" s="56" t="s">
        <v>1155</v>
      </c>
      <c r="F405" s="16" t="str">
        <f t="shared" si="17"/>
        <v>Optional</v>
      </c>
      <c r="G405" s="16" t="str">
        <f t="shared" si="19"/>
        <v>Optional</v>
      </c>
      <c r="H405" s="35" t="str">
        <f>IF(OR($A$5=H$7,$B$5=H$7,$C$5=H$7, $D$5=H$7),IF(VLOOKUP($P405, 'Requirements Updated'!$A$4:$P$621,J$1,FALSE)=0, "",VLOOKUP($P405, 'Requirements Updated'!$A$4:$P$621,J$1,FALSE)), "")</f>
        <v/>
      </c>
      <c r="I405" s="35" t="str">
        <f>IF(OR($A$5=I$7,$B$5=I$7,$C$5=I$7, $D$5=I$7),IF(VLOOKUP($P405, 'Requirements Updated'!$A$4:$P$621,K$1,FALSE)=0, "",VLOOKUP($P405, 'Requirements Updated'!$A$4:$P$621,K$1,FALSE)), "")</f>
        <v/>
      </c>
      <c r="J405" s="35" t="str">
        <f>IF(OR($A$5=J$7,$B$5=J$7,$C$5=J$7, $D$5=J$7),IF(VLOOKUP($P405, 'Requirements Updated'!$A$4:$P$621,L$1,FALSE)=0, "",VLOOKUP($P405, 'Requirements Updated'!$A$4:$P$621,L$1,FALSE)), "")</f>
        <v/>
      </c>
      <c r="K405" s="35" t="str">
        <f>IF(OR($A$5=K$7,$B$5=K$7,$C$5=K$7, $D$5=K$7),IF(VLOOKUP($P405, 'Requirements Updated'!$A$4:$P$621,M$1,FALSE)=0, "",VLOOKUP($P405, 'Requirements Updated'!$A$4:$P$621,M$1,FALSE)), "")</f>
        <v/>
      </c>
      <c r="L405" s="17"/>
      <c r="M405" s="16" t="s">
        <v>295</v>
      </c>
      <c r="N405" s="17"/>
      <c r="O405" s="16" t="s">
        <v>589</v>
      </c>
      <c r="P405" s="16" t="str">
        <f t="shared" si="18"/>
        <v>Pool pumpsHours per day pool heater is usedNumberPostBuilding/BuildingDetails/Pools/Pool/Heater/HoursPerDay</v>
      </c>
      <c r="Q405" s="94"/>
      <c r="R405" s="18"/>
    </row>
    <row r="406" spans="1:18" ht="26.25" customHeight="1" x14ac:dyDescent="0.2">
      <c r="A406" s="56" t="s">
        <v>487</v>
      </c>
      <c r="B406" s="56" t="s">
        <v>488</v>
      </c>
      <c r="C406" s="56" t="s">
        <v>504</v>
      </c>
      <c r="D406" s="17" t="str">
        <f>IFERROR(VLOOKUP($M406, Tables!$F$3:$G$9, 2, FALSE), "NEEDS QUALIFIER")</f>
        <v>Post</v>
      </c>
      <c r="E406" s="56" t="s">
        <v>764</v>
      </c>
      <c r="F406" s="16" t="str">
        <f t="shared" si="17"/>
        <v>Optional</v>
      </c>
      <c r="G406" s="16" t="str">
        <f t="shared" si="19"/>
        <v>Optional</v>
      </c>
      <c r="H406" s="35" t="str">
        <f>IF(OR($A$5=H$7,$B$5=H$7,$C$5=H$7, $D$5=H$7),IF(VLOOKUP($P406, 'Requirements Updated'!$A$4:$P$621,J$1,FALSE)=0, "",VLOOKUP($P406, 'Requirements Updated'!$A$4:$P$621,J$1,FALSE)), "")</f>
        <v/>
      </c>
      <c r="I406" s="35" t="str">
        <f>IF(OR($A$5=I$7,$B$5=I$7,$C$5=I$7, $D$5=I$7),IF(VLOOKUP($P406, 'Requirements Updated'!$A$4:$P$621,K$1,FALSE)=0, "",VLOOKUP($P406, 'Requirements Updated'!$A$4:$P$621,K$1,FALSE)), "")</f>
        <v/>
      </c>
      <c r="J406" s="35" t="str">
        <f>IF(OR($A$5=J$7,$B$5=J$7,$C$5=J$7, $D$5=J$7),IF(VLOOKUP($P406, 'Requirements Updated'!$A$4:$P$621,L$1,FALSE)=0, "",VLOOKUP($P406, 'Requirements Updated'!$A$4:$P$621,L$1,FALSE)), "")</f>
        <v/>
      </c>
      <c r="K406" s="35" t="str">
        <f>IF(OR($A$5=K$7,$B$5=K$7,$C$5=K$7, $D$5=K$7),IF(VLOOKUP($P406, 'Requirements Updated'!$A$4:$P$621,M$1,FALSE)=0, "",VLOOKUP($P406, 'Requirements Updated'!$A$4:$P$621,M$1,FALSE)), "")</f>
        <v/>
      </c>
      <c r="L406" s="17"/>
      <c r="M406" s="16" t="s">
        <v>295</v>
      </c>
      <c r="N406" s="17"/>
      <c r="O406" s="16" t="s">
        <v>489</v>
      </c>
      <c r="P406" s="16" t="str">
        <f t="shared" si="18"/>
        <v>Pool pumpsPool pump typeEnumerationPostBuilding/BuildingDetails/Pools/Pool/PoolPumps/PoolPump/Type</v>
      </c>
      <c r="Q406" s="94"/>
      <c r="R406" s="18"/>
    </row>
    <row r="407" spans="1:18" ht="26.25" customHeight="1" x14ac:dyDescent="0.2">
      <c r="A407" s="56" t="s">
        <v>487</v>
      </c>
      <c r="B407" s="56" t="s">
        <v>591</v>
      </c>
      <c r="C407" s="56" t="s">
        <v>592</v>
      </c>
      <c r="D407" s="17" t="str">
        <f>IFERROR(VLOOKUP($M407, Tables!$F$3:$G$9, 2, FALSE), "NEEDS QUALIFIER")</f>
        <v>Post</v>
      </c>
      <c r="E407" s="56"/>
      <c r="F407" s="16" t="str">
        <f t="shared" si="17"/>
        <v>Optional</v>
      </c>
      <c r="G407" s="16" t="str">
        <f t="shared" si="19"/>
        <v>Optional</v>
      </c>
      <c r="H407" s="35" t="str">
        <f>IF(OR($A$5=H$7,$B$5=H$7,$C$5=H$7, $D$5=H$7),IF(VLOOKUP($P407, 'Requirements Updated'!$A$4:$P$621,J$1,FALSE)=0, "",VLOOKUP($P407, 'Requirements Updated'!$A$4:$P$621,J$1,FALSE)), "")</f>
        <v/>
      </c>
      <c r="I407" s="35" t="str">
        <f>IF(OR($A$5=I$7,$B$5=I$7,$C$5=I$7, $D$5=I$7),IF(VLOOKUP($P407, 'Requirements Updated'!$A$4:$P$621,K$1,FALSE)=0, "",VLOOKUP($P407, 'Requirements Updated'!$A$4:$P$621,K$1,FALSE)), "")</f>
        <v/>
      </c>
      <c r="J407" s="35" t="str">
        <f>IF(OR($A$5=J$7,$B$5=J$7,$C$5=J$7, $D$5=J$7),IF(VLOOKUP($P407, 'Requirements Updated'!$A$4:$P$621,L$1,FALSE)=0, "",VLOOKUP($P407, 'Requirements Updated'!$A$4:$P$621,L$1,FALSE)), "")</f>
        <v/>
      </c>
      <c r="K407" s="35" t="str">
        <f>IF(OR($A$5=K$7,$B$5=K$7,$C$5=K$7, $D$5=K$7),IF(VLOOKUP($P407, 'Requirements Updated'!$A$4:$P$621,M$1,FALSE)=0, "",VLOOKUP($P407, 'Requirements Updated'!$A$4:$P$621,M$1,FALSE)), "")</f>
        <v/>
      </c>
      <c r="L407" s="17"/>
      <c r="M407" s="16" t="s">
        <v>295</v>
      </c>
      <c r="N407" s="17"/>
      <c r="O407" s="16" t="s">
        <v>490</v>
      </c>
      <c r="P407" s="16" t="str">
        <f t="shared" si="18"/>
        <v>Pool pumpsPower (pump speed)Number (watts)PostBuilding/BuildingDetails/Pools/Pool/PoolPumps/PoolPump/PumpSpeed/Power</v>
      </c>
      <c r="Q407" s="94"/>
      <c r="R407" s="18"/>
    </row>
    <row r="408" spans="1:18" ht="26.25" customHeight="1" x14ac:dyDescent="0.2">
      <c r="A408" s="56" t="s">
        <v>487</v>
      </c>
      <c r="B408" s="56" t="s">
        <v>491</v>
      </c>
      <c r="C408" s="56" t="s">
        <v>503</v>
      </c>
      <c r="D408" s="17" t="str">
        <f>IFERROR(VLOOKUP($M408, Tables!$F$3:$G$9, 2, FALSE), "NEEDS QUALIFIER")</f>
        <v>Post</v>
      </c>
      <c r="E408" s="56" t="s">
        <v>593</v>
      </c>
      <c r="F408" s="16" t="str">
        <f t="shared" si="17"/>
        <v>Optional</v>
      </c>
      <c r="G408" s="16" t="str">
        <f t="shared" si="19"/>
        <v>Optional</v>
      </c>
      <c r="H408" s="35" t="str">
        <f>IF(OR($A$5=H$7,$B$5=H$7,$C$5=H$7, $D$5=H$7),IF(VLOOKUP($P408, 'Requirements Updated'!$A$4:$P$621,J$1,FALSE)=0, "",VLOOKUP($P408, 'Requirements Updated'!$A$4:$P$621,J$1,FALSE)), "")</f>
        <v/>
      </c>
      <c r="I408" s="35" t="str">
        <f>IF(OR($A$5=I$7,$B$5=I$7,$C$5=I$7, $D$5=I$7),IF(VLOOKUP($P408, 'Requirements Updated'!$A$4:$P$621,K$1,FALSE)=0, "",VLOOKUP($P408, 'Requirements Updated'!$A$4:$P$621,K$1,FALSE)), "")</f>
        <v/>
      </c>
      <c r="J408" s="35" t="str">
        <f>IF(OR($A$5=J$7,$B$5=J$7,$C$5=J$7, $D$5=J$7),IF(VLOOKUP($P408, 'Requirements Updated'!$A$4:$P$621,L$1,FALSE)=0, "",VLOOKUP($P408, 'Requirements Updated'!$A$4:$P$621,L$1,FALSE)), "")</f>
        <v/>
      </c>
      <c r="K408" s="35" t="str">
        <f>IF(OR($A$5=K$7,$B$5=K$7,$C$5=K$7, $D$5=K$7),IF(VLOOKUP($P408, 'Requirements Updated'!$A$4:$P$621,M$1,FALSE)=0, "",VLOOKUP($P408, 'Requirements Updated'!$A$4:$P$621,M$1,FALSE)), "")</f>
        <v/>
      </c>
      <c r="L408" s="17"/>
      <c r="M408" s="16" t="s">
        <v>295</v>
      </c>
      <c r="N408" s="17"/>
      <c r="O408" s="16" t="s">
        <v>594</v>
      </c>
      <c r="P408" s="16" t="str">
        <f t="shared" si="18"/>
        <v>Pool pumpsRated horsepowerNumberPostBuilding/BuildingDetails/Pools/Pool/PoolPumps/PoolPump/RatedHorsePower</v>
      </c>
      <c r="Q408" s="94"/>
      <c r="R408" s="18"/>
    </row>
    <row r="409" spans="1:18" ht="26.25" customHeight="1" x14ac:dyDescent="0.2">
      <c r="A409" s="56" t="s">
        <v>487</v>
      </c>
      <c r="B409" s="56" t="s">
        <v>492</v>
      </c>
      <c r="C409" s="56" t="s">
        <v>504</v>
      </c>
      <c r="D409" s="17" t="str">
        <f>IFERROR(VLOOKUP($M409, Tables!$F$3:$G$9, 2, FALSE), "NEEDS QUALIFIER")</f>
        <v>Post</v>
      </c>
      <c r="E409" s="56" t="s">
        <v>595</v>
      </c>
      <c r="F409" s="16" t="str">
        <f t="shared" si="17"/>
        <v>Optional</v>
      </c>
      <c r="G409" s="16" t="str">
        <f t="shared" si="19"/>
        <v>Optional</v>
      </c>
      <c r="H409" s="35" t="str">
        <f>IF(OR($A$5=H$7,$B$5=H$7,$C$5=H$7, $D$5=H$7),IF(VLOOKUP($P409, 'Requirements Updated'!$A$4:$P$621,J$1,FALSE)=0, "",VLOOKUP($P409, 'Requirements Updated'!$A$4:$P$621,J$1,FALSE)), "")</f>
        <v/>
      </c>
      <c r="I409" s="35" t="str">
        <f>IF(OR($A$5=I$7,$B$5=I$7,$C$5=I$7, $D$5=I$7),IF(VLOOKUP($P409, 'Requirements Updated'!$A$4:$P$621,K$1,FALSE)=0, "",VLOOKUP($P409, 'Requirements Updated'!$A$4:$P$621,K$1,FALSE)), "")</f>
        <v/>
      </c>
      <c r="J409" s="35" t="str">
        <f>IF(OR($A$5=J$7,$B$5=J$7,$C$5=J$7, $D$5=J$7),IF(VLOOKUP($P409, 'Requirements Updated'!$A$4:$P$621,L$1,FALSE)=0, "",VLOOKUP($P409, 'Requirements Updated'!$A$4:$P$621,L$1,FALSE)), "")</f>
        <v/>
      </c>
      <c r="K409" s="35" t="str">
        <f>IF(OR($A$5=K$7,$B$5=K$7,$C$5=K$7, $D$5=K$7),IF(VLOOKUP($P409, 'Requirements Updated'!$A$4:$P$621,M$1,FALSE)=0, "",VLOOKUP($P409, 'Requirements Updated'!$A$4:$P$621,M$1,FALSE)), "")</f>
        <v/>
      </c>
      <c r="L409" s="17"/>
      <c r="M409" s="16" t="s">
        <v>295</v>
      </c>
      <c r="N409" s="17"/>
      <c r="O409" s="16" t="s">
        <v>493</v>
      </c>
      <c r="P409" s="16" t="str">
        <f t="shared" si="18"/>
        <v>Pool pumpsSpeed settingEnumerationPostBuilding/BuildingDetails/Pools/Pool/PoolPumps/PoolPump/SpeedSetting</v>
      </c>
      <c r="Q409" s="94"/>
      <c r="R409" s="18"/>
    </row>
    <row r="410" spans="1:18" ht="26.25" customHeight="1" x14ac:dyDescent="0.2">
      <c r="A410" s="56" t="s">
        <v>487</v>
      </c>
      <c r="B410" s="56" t="s">
        <v>58</v>
      </c>
      <c r="C410" s="56" t="s">
        <v>504</v>
      </c>
      <c r="D410" s="17" t="str">
        <f>IFERROR(VLOOKUP($M410, Tables!$F$3:$G$9, 2, FALSE), "NEEDS QUALIFIER")</f>
        <v>Post</v>
      </c>
      <c r="E410" s="56" t="s">
        <v>596</v>
      </c>
      <c r="F410" s="16" t="str">
        <f t="shared" si="17"/>
        <v>Optional</v>
      </c>
      <c r="G410" s="16" t="str">
        <f t="shared" si="19"/>
        <v>Optional</v>
      </c>
      <c r="H410" s="35" t="str">
        <f>IF(OR($A$5=H$7,$B$5=H$7,$C$5=H$7, $D$5=H$7),IF(VLOOKUP($P410, 'Requirements Updated'!$A$4:$P$621,J$1,FALSE)=0, "",VLOOKUP($P410, 'Requirements Updated'!$A$4:$P$621,J$1,FALSE)), "")</f>
        <v/>
      </c>
      <c r="I410" s="35" t="str">
        <f>IF(OR($A$5=I$7,$B$5=I$7,$C$5=I$7, $D$5=I$7),IF(VLOOKUP($P410, 'Requirements Updated'!$A$4:$P$621,K$1,FALSE)=0, "",VLOOKUP($P410, 'Requirements Updated'!$A$4:$P$621,K$1,FALSE)), "")</f>
        <v/>
      </c>
      <c r="J410" s="35" t="str">
        <f>IF(OR($A$5=J$7,$B$5=J$7,$C$5=J$7, $D$5=J$7),IF(VLOOKUP($P410, 'Requirements Updated'!$A$4:$P$621,L$1,FALSE)=0, "",VLOOKUP($P410, 'Requirements Updated'!$A$4:$P$621,L$1,FALSE)), "")</f>
        <v/>
      </c>
      <c r="K410" s="35" t="str">
        <f>IF(OR($A$5=K$7,$B$5=K$7,$C$5=K$7, $D$5=K$7),IF(VLOOKUP($P410, 'Requirements Updated'!$A$4:$P$621,M$1,FALSE)=0, "",VLOOKUP($P410, 'Requirements Updated'!$A$4:$P$621,M$1,FALSE)), "")</f>
        <v/>
      </c>
      <c r="L410" s="17"/>
      <c r="M410" s="16" t="s">
        <v>295</v>
      </c>
      <c r="N410" s="17"/>
      <c r="O410" s="16" t="s">
        <v>494</v>
      </c>
      <c r="P410" s="16" t="str">
        <f t="shared" si="18"/>
        <v>Pool pumpsThird party certificationEnumerationPostBuilding/BuildingDetails/Pools/Pool/PoolPumps/PoolPump/ThirdPartyCertification</v>
      </c>
      <c r="Q410" s="94"/>
      <c r="R410" s="18"/>
    </row>
    <row r="411" spans="1:18" ht="26.25" customHeight="1" x14ac:dyDescent="0.2">
      <c r="A411" s="56" t="s">
        <v>487</v>
      </c>
      <c r="B411" s="56" t="s">
        <v>495</v>
      </c>
      <c r="C411" s="56" t="s">
        <v>503</v>
      </c>
      <c r="D411" s="17" t="str">
        <f>IFERROR(VLOOKUP($M411, Tables!$F$3:$G$9, 2, FALSE), "NEEDS QUALIFIER")</f>
        <v>Post</v>
      </c>
      <c r="E411" s="56" t="s">
        <v>597</v>
      </c>
      <c r="F411" s="16" t="str">
        <f t="shared" si="17"/>
        <v>Optional</v>
      </c>
      <c r="G411" s="16" t="str">
        <f t="shared" si="19"/>
        <v>Optional</v>
      </c>
      <c r="H411" s="35" t="str">
        <f>IF(OR($A$5=H$7,$B$5=H$7,$C$5=H$7, $D$5=H$7),IF(VLOOKUP($P411, 'Requirements Updated'!$A$4:$P$621,J$1,FALSE)=0, "",VLOOKUP($P411, 'Requirements Updated'!$A$4:$P$621,J$1,FALSE)), "")</f>
        <v/>
      </c>
      <c r="I411" s="35" t="str">
        <f>IF(OR($A$5=I$7,$B$5=I$7,$C$5=I$7, $D$5=I$7),IF(VLOOKUP($P411, 'Requirements Updated'!$A$4:$P$621,K$1,FALSE)=0, "",VLOOKUP($P411, 'Requirements Updated'!$A$4:$P$621,K$1,FALSE)), "")</f>
        <v/>
      </c>
      <c r="J411" s="35" t="str">
        <f>IF(OR($A$5=J$7,$B$5=J$7,$C$5=J$7, $D$5=J$7),IF(VLOOKUP($P411, 'Requirements Updated'!$A$4:$P$621,L$1,FALSE)=0, "",VLOOKUP($P411, 'Requirements Updated'!$A$4:$P$621,L$1,FALSE)), "")</f>
        <v/>
      </c>
      <c r="K411" s="35" t="str">
        <f>IF(OR($A$5=K$7,$B$5=K$7,$C$5=K$7, $D$5=K$7),IF(VLOOKUP($P411, 'Requirements Updated'!$A$4:$P$621,M$1,FALSE)=0, "",VLOOKUP($P411, 'Requirements Updated'!$A$4:$P$621,M$1,FALSE)), "")</f>
        <v/>
      </c>
      <c r="L411" s="17"/>
      <c r="M411" s="16" t="s">
        <v>295</v>
      </c>
      <c r="N411" s="17"/>
      <c r="O411" s="16" t="s">
        <v>598</v>
      </c>
      <c r="P411" s="16" t="str">
        <f t="shared" si="18"/>
        <v>Pool pumpsTotal horsepowerNumberPostBuilding/BuildingDetails/Pools/Pool/PoolPumps/PoolPump/TotalHorsePower</v>
      </c>
      <c r="Q411" s="94"/>
      <c r="R411" s="18"/>
    </row>
    <row r="412" spans="1:18" ht="26.25" customHeight="1" x14ac:dyDescent="0.2">
      <c r="A412" s="56" t="s">
        <v>249</v>
      </c>
      <c r="B412" s="56" t="s">
        <v>250</v>
      </c>
      <c r="C412" s="56" t="s">
        <v>504</v>
      </c>
      <c r="D412" s="17" t="str">
        <f>IFERROR(VLOOKUP($M412, Tables!$F$3:$G$9, 2, FALSE), "NEEDS QUALIFIER")</f>
        <v>Pre</v>
      </c>
      <c r="E412" s="56" t="s">
        <v>757</v>
      </c>
      <c r="F412" s="16" t="str">
        <f t="shared" si="17"/>
        <v>Optional</v>
      </c>
      <c r="G412" s="16" t="str">
        <f t="shared" si="19"/>
        <v>Optional</v>
      </c>
      <c r="H412" s="35" t="str">
        <f>IF(OR($A$5=H$7,$B$5=H$7,$C$5=H$7, $D$5=H$7),IF(VLOOKUP($P412, 'Requirements Updated'!$A$4:$P$621,J$1,FALSE)=0, "",VLOOKUP($P412, 'Requirements Updated'!$A$4:$P$621,J$1,FALSE)), "")</f>
        <v/>
      </c>
      <c r="I412" s="35" t="str">
        <f>IF(OR($A$5=I$7,$B$5=I$7,$C$5=I$7, $D$5=I$7),IF(VLOOKUP($P412, 'Requirements Updated'!$A$4:$P$621,K$1,FALSE)=0, "",VLOOKUP($P412, 'Requirements Updated'!$A$4:$P$621,K$1,FALSE)), "")</f>
        <v/>
      </c>
      <c r="J412" s="35" t="str">
        <f>IF(OR($A$5=J$7,$B$5=J$7,$C$5=J$7, $D$5=J$7),IF(VLOOKUP($P412, 'Requirements Updated'!$A$4:$P$621,L$1,FALSE)=0, "",VLOOKUP($P412, 'Requirements Updated'!$A$4:$P$621,L$1,FALSE)), "")</f>
        <v/>
      </c>
      <c r="K412" s="35" t="str">
        <f>IF(OR($A$5=K$7,$B$5=K$7,$C$5=K$7, $D$5=K$7),IF(VLOOKUP($P412, 'Requirements Updated'!$A$4:$P$621,M$1,FALSE)=0, "",VLOOKUP($P412, 'Requirements Updated'!$A$4:$P$621,M$1,FALSE)), "")</f>
        <v/>
      </c>
      <c r="L412" s="17"/>
      <c r="M412" s="16" t="s">
        <v>21</v>
      </c>
      <c r="N412" s="17"/>
      <c r="O412" s="16" t="s">
        <v>251</v>
      </c>
      <c r="P412" s="16" t="str">
        <f t="shared" si="18"/>
        <v>Programmable thermostatControl typeEnumerationPreBuilding/BuildingDetails/Systems/HVAC/HVACControl/ControlType</v>
      </c>
      <c r="Q412" s="94"/>
      <c r="R412" s="18"/>
    </row>
    <row r="413" spans="1:18" ht="26.25" customHeight="1" x14ac:dyDescent="0.2">
      <c r="A413" s="56" t="s">
        <v>249</v>
      </c>
      <c r="B413" s="56" t="s">
        <v>252</v>
      </c>
      <c r="C413" s="56" t="s">
        <v>573</v>
      </c>
      <c r="D413" s="17" t="str">
        <f>IFERROR(VLOOKUP($M413, Tables!$F$3:$G$9, 2, FALSE), "NEEDS QUALIFIER")</f>
        <v>Pre</v>
      </c>
      <c r="E413" s="56" t="s">
        <v>758</v>
      </c>
      <c r="F413" s="16" t="str">
        <f t="shared" si="17"/>
        <v>Optional</v>
      </c>
      <c r="G413" s="16" t="str">
        <f t="shared" si="19"/>
        <v>Optional</v>
      </c>
      <c r="H413" s="35" t="str">
        <f>IF(OR($A$5=H$7,$B$5=H$7,$C$5=H$7, $D$5=H$7),IF(VLOOKUP($P413, 'Requirements Updated'!$A$4:$P$621,J$1,FALSE)=0, "",VLOOKUP($P413, 'Requirements Updated'!$A$4:$P$621,J$1,FALSE)), "")</f>
        <v/>
      </c>
      <c r="I413" s="35" t="str">
        <f>IF(OR($A$5=I$7,$B$5=I$7,$C$5=I$7, $D$5=I$7),IF(VLOOKUP($P413, 'Requirements Updated'!$A$4:$P$621,K$1,FALSE)=0, "",VLOOKUP($P413, 'Requirements Updated'!$A$4:$P$621,K$1,FALSE)), "")</f>
        <v/>
      </c>
      <c r="J413" s="35" t="str">
        <f>IF(OR($A$5=J$7,$B$5=J$7,$C$5=J$7, $D$5=J$7),IF(VLOOKUP($P413, 'Requirements Updated'!$A$4:$P$621,L$1,FALSE)=0, "",VLOOKUP($P413, 'Requirements Updated'!$A$4:$P$621,L$1,FALSE)), "")</f>
        <v/>
      </c>
      <c r="K413" s="35" t="str">
        <f>IF(OR($A$5=K$7,$B$5=K$7,$C$5=K$7, $D$5=K$7),IF(VLOOKUP($P413, 'Requirements Updated'!$A$4:$P$621,M$1,FALSE)=0, "",VLOOKUP($P413, 'Requirements Updated'!$A$4:$P$621,M$1,FALSE)), "")</f>
        <v/>
      </c>
      <c r="L413" s="17"/>
      <c r="M413" s="16" t="s">
        <v>21</v>
      </c>
      <c r="N413" s="17"/>
      <c r="O413" s="16" t="s">
        <v>253</v>
      </c>
      <c r="P413" s="16" t="str">
        <f t="shared" si="18"/>
        <v>Programmable thermostatSetpoint temperature cooling seasonNumber (degrees F)PreBuilding/BuildingDetails/Systems/HVAC/HVACPlant/HVACControl/SetpointTempCoolingSeason</v>
      </c>
      <c r="Q413" s="94"/>
      <c r="R413" s="18"/>
    </row>
    <row r="414" spans="1:18" ht="26.25" customHeight="1" x14ac:dyDescent="0.2">
      <c r="A414" s="56" t="s">
        <v>249</v>
      </c>
      <c r="B414" s="56" t="s">
        <v>254</v>
      </c>
      <c r="C414" s="56" t="s">
        <v>573</v>
      </c>
      <c r="D414" s="17" t="str">
        <f>IFERROR(VLOOKUP($M414, Tables!$F$3:$G$9, 2, FALSE), "NEEDS QUALIFIER")</f>
        <v>Pre</v>
      </c>
      <c r="E414" s="56" t="s">
        <v>759</v>
      </c>
      <c r="F414" s="16" t="str">
        <f t="shared" si="17"/>
        <v>Optional</v>
      </c>
      <c r="G414" s="16" t="str">
        <f t="shared" si="19"/>
        <v>Optional</v>
      </c>
      <c r="H414" s="35" t="str">
        <f>IF(OR($A$5=H$7,$B$5=H$7,$C$5=H$7, $D$5=H$7),IF(VLOOKUP($P414, 'Requirements Updated'!$A$4:$P$621,J$1,FALSE)=0, "",VLOOKUP($P414, 'Requirements Updated'!$A$4:$P$621,J$1,FALSE)), "")</f>
        <v/>
      </c>
      <c r="I414" s="35" t="str">
        <f>IF(OR($A$5=I$7,$B$5=I$7,$C$5=I$7, $D$5=I$7),IF(VLOOKUP($P414, 'Requirements Updated'!$A$4:$P$621,K$1,FALSE)=0, "",VLOOKUP($P414, 'Requirements Updated'!$A$4:$P$621,K$1,FALSE)), "")</f>
        <v/>
      </c>
      <c r="J414" s="35" t="str">
        <f>IF(OR($A$5=J$7,$B$5=J$7,$C$5=J$7, $D$5=J$7),IF(VLOOKUP($P414, 'Requirements Updated'!$A$4:$P$621,L$1,FALSE)=0, "",VLOOKUP($P414, 'Requirements Updated'!$A$4:$P$621,L$1,FALSE)), "")</f>
        <v/>
      </c>
      <c r="K414" s="35" t="str">
        <f>IF(OR($A$5=K$7,$B$5=K$7,$C$5=K$7, $D$5=K$7),IF(VLOOKUP($P414, 'Requirements Updated'!$A$4:$P$621,M$1,FALSE)=0, "",VLOOKUP($P414, 'Requirements Updated'!$A$4:$P$621,M$1,FALSE)), "")</f>
        <v/>
      </c>
      <c r="L414" s="17"/>
      <c r="M414" s="16" t="s">
        <v>21</v>
      </c>
      <c r="N414" s="17"/>
      <c r="O414" s="16" t="s">
        <v>255</v>
      </c>
      <c r="P414" s="16" t="str">
        <f t="shared" si="18"/>
        <v>Programmable thermostatSetpoint temperature heating seasonNumber (degrees F)PreBuilding/BuildingDetails/Systems/HVAC/HVACPlant/HVACControl/SetpointTempHeatingSeason</v>
      </c>
      <c r="Q414" s="94"/>
      <c r="R414" s="18"/>
    </row>
    <row r="415" spans="1:18" ht="26.25" customHeight="1" x14ac:dyDescent="0.2">
      <c r="A415" s="56" t="s">
        <v>249</v>
      </c>
      <c r="B415" s="56" t="s">
        <v>250</v>
      </c>
      <c r="C415" s="56" t="s">
        <v>504</v>
      </c>
      <c r="D415" s="17" t="str">
        <f>IFERROR(VLOOKUP($M415, Tables!$F$3:$G$9, 2, FALSE), "NEEDS QUALIFIER")</f>
        <v>Proposed</v>
      </c>
      <c r="E415" s="56" t="s">
        <v>757</v>
      </c>
      <c r="F415" s="16" t="str">
        <f t="shared" si="17"/>
        <v>Optional</v>
      </c>
      <c r="G415" s="16" t="str">
        <f t="shared" si="19"/>
        <v>Optional</v>
      </c>
      <c r="H415" s="35" t="str">
        <f>IF(OR($A$5=H$7,$B$5=H$7,$C$5=H$7, $D$5=H$7),IF(VLOOKUP($P415, 'Requirements Updated'!$A$4:$P$621,J$1,FALSE)=0, "",VLOOKUP($P415, 'Requirements Updated'!$A$4:$P$621,J$1,FALSE)), "")</f>
        <v/>
      </c>
      <c r="I415" s="35" t="str">
        <f>IF(OR($A$5=I$7,$B$5=I$7,$C$5=I$7, $D$5=I$7),IF(VLOOKUP($P415, 'Requirements Updated'!$A$4:$P$621,K$1,FALSE)=0, "",VLOOKUP($P415, 'Requirements Updated'!$A$4:$P$621,K$1,FALSE)), "")</f>
        <v/>
      </c>
      <c r="J415" s="35" t="str">
        <f>IF(OR($A$5=J$7,$B$5=J$7,$C$5=J$7, $D$5=J$7),IF(VLOOKUP($P415, 'Requirements Updated'!$A$4:$P$621,L$1,FALSE)=0, "",VLOOKUP($P415, 'Requirements Updated'!$A$4:$P$621,L$1,FALSE)), "")</f>
        <v/>
      </c>
      <c r="K415" s="35" t="str">
        <f>IF(OR($A$5=K$7,$B$5=K$7,$C$5=K$7, $D$5=K$7),IF(VLOOKUP($P415, 'Requirements Updated'!$A$4:$P$621,M$1,FALSE)=0, "",VLOOKUP($P415, 'Requirements Updated'!$A$4:$P$621,M$1,FALSE)), "")</f>
        <v/>
      </c>
      <c r="L415" s="17"/>
      <c r="M415" s="16" t="s">
        <v>28</v>
      </c>
      <c r="N415" s="17"/>
      <c r="O415" s="16" t="s">
        <v>251</v>
      </c>
      <c r="P415" s="16" t="str">
        <f t="shared" si="18"/>
        <v>Programmable thermostatControl typeEnumerationProposedBuilding/BuildingDetails/Systems/HVAC/HVACControl/ControlType</v>
      </c>
      <c r="Q415" s="94" t="s">
        <v>1207</v>
      </c>
      <c r="R415" s="18"/>
    </row>
    <row r="416" spans="1:18" ht="26.25" customHeight="1" x14ac:dyDescent="0.2">
      <c r="A416" s="56" t="s">
        <v>249</v>
      </c>
      <c r="B416" s="56" t="s">
        <v>252</v>
      </c>
      <c r="C416" s="56" t="s">
        <v>573</v>
      </c>
      <c r="D416" s="17" t="str">
        <f>IFERROR(VLOOKUP($M416, Tables!$F$3:$G$9, 2, FALSE), "NEEDS QUALIFIER")</f>
        <v>Proposed</v>
      </c>
      <c r="E416" s="56" t="s">
        <v>758</v>
      </c>
      <c r="F416" s="16" t="str">
        <f t="shared" si="17"/>
        <v>Optional</v>
      </c>
      <c r="G416" s="16" t="str">
        <f t="shared" si="19"/>
        <v>Optional</v>
      </c>
      <c r="H416" s="35" t="str">
        <f>IF(OR($A$5=H$7,$B$5=H$7,$C$5=H$7, $D$5=H$7),IF(VLOOKUP($P416, 'Requirements Updated'!$A$4:$P$621,J$1,FALSE)=0, "",VLOOKUP($P416, 'Requirements Updated'!$A$4:$P$621,J$1,FALSE)), "")</f>
        <v/>
      </c>
      <c r="I416" s="35" t="str">
        <f>IF(OR($A$5=I$7,$B$5=I$7,$C$5=I$7, $D$5=I$7),IF(VLOOKUP($P416, 'Requirements Updated'!$A$4:$P$621,K$1,FALSE)=0, "",VLOOKUP($P416, 'Requirements Updated'!$A$4:$P$621,K$1,FALSE)), "")</f>
        <v/>
      </c>
      <c r="J416" s="35" t="str">
        <f>IF(OR($A$5=J$7,$B$5=J$7,$C$5=J$7, $D$5=J$7),IF(VLOOKUP($P416, 'Requirements Updated'!$A$4:$P$621,L$1,FALSE)=0, "",VLOOKUP($P416, 'Requirements Updated'!$A$4:$P$621,L$1,FALSE)), "")</f>
        <v/>
      </c>
      <c r="K416" s="35" t="str">
        <f>IF(OR($A$5=K$7,$B$5=K$7,$C$5=K$7, $D$5=K$7),IF(VLOOKUP($P416, 'Requirements Updated'!$A$4:$P$621,M$1,FALSE)=0, "",VLOOKUP($P416, 'Requirements Updated'!$A$4:$P$621,M$1,FALSE)), "")</f>
        <v/>
      </c>
      <c r="L416" s="17"/>
      <c r="M416" s="16" t="s">
        <v>28</v>
      </c>
      <c r="N416" s="17"/>
      <c r="O416" s="16" t="s">
        <v>253</v>
      </c>
      <c r="P416" s="16" t="str">
        <f t="shared" si="18"/>
        <v>Programmable thermostatSetpoint temperature cooling seasonNumber (degrees F)ProposedBuilding/BuildingDetails/Systems/HVAC/HVACPlant/HVACControl/SetpointTempCoolingSeason</v>
      </c>
      <c r="Q416" s="94" t="s">
        <v>1207</v>
      </c>
      <c r="R416" s="18"/>
    </row>
    <row r="417" spans="1:18" ht="26.25" customHeight="1" x14ac:dyDescent="0.2">
      <c r="A417" s="56" t="s">
        <v>249</v>
      </c>
      <c r="B417" s="56" t="s">
        <v>254</v>
      </c>
      <c r="C417" s="56" t="s">
        <v>573</v>
      </c>
      <c r="D417" s="17" t="str">
        <f>IFERROR(VLOOKUP($M417, Tables!$F$3:$G$9, 2, FALSE), "NEEDS QUALIFIER")</f>
        <v>Proposed</v>
      </c>
      <c r="E417" s="56" t="s">
        <v>759</v>
      </c>
      <c r="F417" s="16" t="str">
        <f t="shared" si="17"/>
        <v>Optional</v>
      </c>
      <c r="G417" s="16" t="str">
        <f t="shared" si="19"/>
        <v>Optional</v>
      </c>
      <c r="H417" s="35" t="str">
        <f>IF(OR($A$5=H$7,$B$5=H$7,$C$5=H$7, $D$5=H$7),IF(VLOOKUP($P417, 'Requirements Updated'!$A$4:$P$621,J$1,FALSE)=0, "",VLOOKUP($P417, 'Requirements Updated'!$A$4:$P$621,J$1,FALSE)), "")</f>
        <v/>
      </c>
      <c r="I417" s="35" t="str">
        <f>IF(OR($A$5=I$7,$B$5=I$7,$C$5=I$7, $D$5=I$7),IF(VLOOKUP($P417, 'Requirements Updated'!$A$4:$P$621,K$1,FALSE)=0, "",VLOOKUP($P417, 'Requirements Updated'!$A$4:$P$621,K$1,FALSE)), "")</f>
        <v/>
      </c>
      <c r="J417" s="35" t="str">
        <f>IF(OR($A$5=J$7,$B$5=J$7,$C$5=J$7, $D$5=J$7),IF(VLOOKUP($P417, 'Requirements Updated'!$A$4:$P$621,L$1,FALSE)=0, "",VLOOKUP($P417, 'Requirements Updated'!$A$4:$P$621,L$1,FALSE)), "")</f>
        <v/>
      </c>
      <c r="K417" s="35" t="str">
        <f>IF(OR($A$5=K$7,$B$5=K$7,$C$5=K$7, $D$5=K$7),IF(VLOOKUP($P417, 'Requirements Updated'!$A$4:$P$621,M$1,FALSE)=0, "",VLOOKUP($P417, 'Requirements Updated'!$A$4:$P$621,M$1,FALSE)), "")</f>
        <v/>
      </c>
      <c r="L417" s="17"/>
      <c r="M417" s="16" t="s">
        <v>28</v>
      </c>
      <c r="N417" s="17"/>
      <c r="O417" s="16" t="s">
        <v>255</v>
      </c>
      <c r="P417" s="16" t="str">
        <f t="shared" si="18"/>
        <v>Programmable thermostatSetpoint temperature heating seasonNumber (degrees F)ProposedBuilding/BuildingDetails/Systems/HVAC/HVACPlant/HVACControl/SetpointTempHeatingSeason</v>
      </c>
      <c r="Q417" s="94" t="s">
        <v>1207</v>
      </c>
      <c r="R417" s="18"/>
    </row>
    <row r="418" spans="1:18" ht="26.25" customHeight="1" x14ac:dyDescent="0.2">
      <c r="A418" s="56" t="s">
        <v>249</v>
      </c>
      <c r="B418" s="56" t="s">
        <v>250</v>
      </c>
      <c r="C418" s="56" t="s">
        <v>504</v>
      </c>
      <c r="D418" s="17" t="str">
        <f>IFERROR(VLOOKUP($M418, Tables!$F$3:$G$9, 2, FALSE), "NEEDS QUALIFIER")</f>
        <v>Post</v>
      </c>
      <c r="E418" s="56" t="s">
        <v>757</v>
      </c>
      <c r="F418" s="16" t="str">
        <f t="shared" si="17"/>
        <v>Optional</v>
      </c>
      <c r="G418" s="16" t="str">
        <f t="shared" si="19"/>
        <v>Optional</v>
      </c>
      <c r="H418" s="35" t="str">
        <f>IF(OR($A$5=H$7,$B$5=H$7,$C$5=H$7, $D$5=H$7),IF(VLOOKUP($P418, 'Requirements Updated'!$A$4:$P$621,J$1,FALSE)=0, "",VLOOKUP($P418, 'Requirements Updated'!$A$4:$P$621,J$1,FALSE)), "")</f>
        <v/>
      </c>
      <c r="I418" s="35" t="str">
        <f>IF(OR($A$5=I$7,$B$5=I$7,$C$5=I$7, $D$5=I$7),IF(VLOOKUP($P418, 'Requirements Updated'!$A$4:$P$621,K$1,FALSE)=0, "",VLOOKUP($P418, 'Requirements Updated'!$A$4:$P$621,K$1,FALSE)), "")</f>
        <v/>
      </c>
      <c r="J418" s="35" t="str">
        <f>IF(OR($A$5=J$7,$B$5=J$7,$C$5=J$7, $D$5=J$7),IF(VLOOKUP($P418, 'Requirements Updated'!$A$4:$P$621,L$1,FALSE)=0, "",VLOOKUP($P418, 'Requirements Updated'!$A$4:$P$621,L$1,FALSE)), "")</f>
        <v/>
      </c>
      <c r="K418" s="35" t="str">
        <f>IF(OR($A$5=K$7,$B$5=K$7,$C$5=K$7, $D$5=K$7),IF(VLOOKUP($P418, 'Requirements Updated'!$A$4:$P$621,M$1,FALSE)=0, "",VLOOKUP($P418, 'Requirements Updated'!$A$4:$P$621,M$1,FALSE)), "")</f>
        <v/>
      </c>
      <c r="L418" s="17"/>
      <c r="M418" s="16" t="s">
        <v>296</v>
      </c>
      <c r="N418" s="17"/>
      <c r="O418" s="16" t="s">
        <v>251</v>
      </c>
      <c r="P418" s="16" t="str">
        <f t="shared" si="18"/>
        <v>Programmable thermostatControl typeEnumerationPostBuilding/BuildingDetails/Systems/HVAC/HVACControl/ControlType</v>
      </c>
      <c r="Q418" s="94"/>
      <c r="R418" s="18"/>
    </row>
    <row r="419" spans="1:18" ht="26.25" customHeight="1" x14ac:dyDescent="0.2">
      <c r="A419" s="56" t="s">
        <v>249</v>
      </c>
      <c r="B419" s="56" t="s">
        <v>252</v>
      </c>
      <c r="C419" s="56" t="s">
        <v>573</v>
      </c>
      <c r="D419" s="17" t="str">
        <f>IFERROR(VLOOKUP($M419, Tables!$F$3:$G$9, 2, FALSE), "NEEDS QUALIFIER")</f>
        <v>Post</v>
      </c>
      <c r="E419" s="56" t="s">
        <v>758</v>
      </c>
      <c r="F419" s="16" t="str">
        <f t="shared" si="17"/>
        <v>Optional</v>
      </c>
      <c r="G419" s="16" t="str">
        <f t="shared" si="19"/>
        <v>Optional</v>
      </c>
      <c r="H419" s="35" t="str">
        <f>IF(OR($A$5=H$7,$B$5=H$7,$C$5=H$7, $D$5=H$7),IF(VLOOKUP($P419, 'Requirements Updated'!$A$4:$P$621,J$1,FALSE)=0, "",VLOOKUP($P419, 'Requirements Updated'!$A$4:$P$621,J$1,FALSE)), "")</f>
        <v/>
      </c>
      <c r="I419" s="35" t="str">
        <f>IF(OR($A$5=I$7,$B$5=I$7,$C$5=I$7, $D$5=I$7),IF(VLOOKUP($P419, 'Requirements Updated'!$A$4:$P$621,K$1,FALSE)=0, "",VLOOKUP($P419, 'Requirements Updated'!$A$4:$P$621,K$1,FALSE)), "")</f>
        <v/>
      </c>
      <c r="J419" s="35" t="str">
        <f>IF(OR($A$5=J$7,$B$5=J$7,$C$5=J$7, $D$5=J$7),IF(VLOOKUP($P419, 'Requirements Updated'!$A$4:$P$621,L$1,FALSE)=0, "",VLOOKUP($P419, 'Requirements Updated'!$A$4:$P$621,L$1,FALSE)), "")</f>
        <v/>
      </c>
      <c r="K419" s="35" t="str">
        <f>IF(OR($A$5=K$7,$B$5=K$7,$C$5=K$7, $D$5=K$7),IF(VLOOKUP($P419, 'Requirements Updated'!$A$4:$P$621,M$1,FALSE)=0, "",VLOOKUP($P419, 'Requirements Updated'!$A$4:$P$621,M$1,FALSE)), "")</f>
        <v/>
      </c>
      <c r="L419" s="17"/>
      <c r="M419" s="16" t="s">
        <v>296</v>
      </c>
      <c r="N419" s="17"/>
      <c r="O419" s="16" t="s">
        <v>253</v>
      </c>
      <c r="P419" s="16" t="str">
        <f t="shared" si="18"/>
        <v>Programmable thermostatSetpoint temperature cooling seasonNumber (degrees F)PostBuilding/BuildingDetails/Systems/HVAC/HVACPlant/HVACControl/SetpointTempCoolingSeason</v>
      </c>
      <c r="Q419" s="94"/>
      <c r="R419" s="18"/>
    </row>
    <row r="420" spans="1:18" ht="26.25" customHeight="1" x14ac:dyDescent="0.2">
      <c r="A420" s="56" t="s">
        <v>249</v>
      </c>
      <c r="B420" s="56" t="s">
        <v>254</v>
      </c>
      <c r="C420" s="56" t="s">
        <v>573</v>
      </c>
      <c r="D420" s="17" t="str">
        <f>IFERROR(VLOOKUP($M420, Tables!$F$3:$G$9, 2, FALSE), "NEEDS QUALIFIER")</f>
        <v>Post</v>
      </c>
      <c r="E420" s="56" t="s">
        <v>759</v>
      </c>
      <c r="F420" s="16" t="str">
        <f t="shared" si="17"/>
        <v>Optional</v>
      </c>
      <c r="G420" s="16" t="str">
        <f t="shared" si="19"/>
        <v>Optional</v>
      </c>
      <c r="H420" s="35" t="str">
        <f>IF(OR($A$5=H$7,$B$5=H$7,$C$5=H$7, $D$5=H$7),IF(VLOOKUP($P420, 'Requirements Updated'!$A$4:$P$621,J$1,FALSE)=0, "",VLOOKUP($P420, 'Requirements Updated'!$A$4:$P$621,J$1,FALSE)), "")</f>
        <v/>
      </c>
      <c r="I420" s="35" t="str">
        <f>IF(OR($A$5=I$7,$B$5=I$7,$C$5=I$7, $D$5=I$7),IF(VLOOKUP($P420, 'Requirements Updated'!$A$4:$P$621,K$1,FALSE)=0, "",VLOOKUP($P420, 'Requirements Updated'!$A$4:$P$621,K$1,FALSE)), "")</f>
        <v/>
      </c>
      <c r="J420" s="35" t="str">
        <f>IF(OR($A$5=J$7,$B$5=J$7,$C$5=J$7, $D$5=J$7),IF(VLOOKUP($P420, 'Requirements Updated'!$A$4:$P$621,L$1,FALSE)=0, "",VLOOKUP($P420, 'Requirements Updated'!$A$4:$P$621,L$1,FALSE)), "")</f>
        <v/>
      </c>
      <c r="K420" s="35" t="str">
        <f>IF(OR($A$5=K$7,$B$5=K$7,$C$5=K$7, $D$5=K$7),IF(VLOOKUP($P420, 'Requirements Updated'!$A$4:$P$621,M$1,FALSE)=0, "",VLOOKUP($P420, 'Requirements Updated'!$A$4:$P$621,M$1,FALSE)), "")</f>
        <v/>
      </c>
      <c r="L420" s="17"/>
      <c r="M420" s="16" t="s">
        <v>296</v>
      </c>
      <c r="N420" s="17"/>
      <c r="O420" s="16" t="s">
        <v>255</v>
      </c>
      <c r="P420" s="16" t="str">
        <f t="shared" si="18"/>
        <v>Programmable thermostatSetpoint temperature heating seasonNumber (degrees F)PostBuilding/BuildingDetails/Systems/HVAC/HVACPlant/HVACControl/SetpointTempHeatingSeason</v>
      </c>
      <c r="Q420" s="94"/>
      <c r="R420" s="18"/>
    </row>
    <row r="421" spans="1:18" ht="26.25" customHeight="1" x14ac:dyDescent="0.2">
      <c r="A421" s="56" t="s">
        <v>523</v>
      </c>
      <c r="B421" s="56" t="s">
        <v>353</v>
      </c>
      <c r="C421" s="56" t="s">
        <v>357</v>
      </c>
      <c r="D421" s="17" t="str">
        <f>IFERROR(VLOOKUP($M421, Tables!$F$3:$G$9, 2, FALSE), "NEEDS QUALIFIER")</f>
        <v>Proposed</v>
      </c>
      <c r="E421" s="56" t="s">
        <v>602</v>
      </c>
      <c r="F421" s="16" t="str">
        <f t="shared" si="17"/>
        <v>Optional</v>
      </c>
      <c r="G421" s="16" t="str">
        <f t="shared" si="19"/>
        <v>Optional</v>
      </c>
      <c r="H421" s="35" t="str">
        <f>IF(OR($A$5=H$7,$B$5=H$7,$C$5=H$7, $D$5=H$7),IF(VLOOKUP($P421, 'Requirements Updated'!$A$4:$P$621,J$1,FALSE)=0, "",VLOOKUP($P421, 'Requirements Updated'!$A$4:$P$621,J$1,FALSE)), "")</f>
        <v/>
      </c>
      <c r="I421" s="35" t="str">
        <f>IF(OR($A$5=I$7,$B$5=I$7,$C$5=I$7, $D$5=I$7),IF(VLOOKUP($P421, 'Requirements Updated'!$A$4:$P$621,K$1,FALSE)=0, "",VLOOKUP($P421, 'Requirements Updated'!$A$4:$P$621,K$1,FALSE)), "")</f>
        <v/>
      </c>
      <c r="J421" s="35" t="str">
        <f>IF(OR($A$5=J$7,$B$5=J$7,$C$5=J$7, $D$5=J$7),IF(VLOOKUP($P421, 'Requirements Updated'!$A$4:$P$621,L$1,FALSE)=0, "",VLOOKUP($P421, 'Requirements Updated'!$A$4:$P$621,L$1,FALSE)), "")</f>
        <v/>
      </c>
      <c r="K421" s="35" t="str">
        <f>IF(OR($A$5=K$7,$B$5=K$7,$C$5=K$7, $D$5=K$7),IF(VLOOKUP($P421, 'Requirements Updated'!$A$4:$P$621,M$1,FALSE)=0, "",VLOOKUP($P421, 'Requirements Updated'!$A$4:$P$621,M$1,FALSE)), "")</f>
        <v/>
      </c>
      <c r="L421" s="17"/>
      <c r="M421" s="16" t="s">
        <v>8</v>
      </c>
      <c r="N421" s="17"/>
      <c r="O421" s="16" t="s">
        <v>354</v>
      </c>
      <c r="P421" s="16" t="str">
        <f t="shared" si="18"/>
        <v>Project informationProject start dateDateProposedProject/ProjectDetails/StartDate</v>
      </c>
      <c r="Q421" s="94"/>
      <c r="R421" s="18"/>
    </row>
    <row r="422" spans="1:18" ht="26.25" customHeight="1" x14ac:dyDescent="0.2">
      <c r="A422" s="56" t="s">
        <v>523</v>
      </c>
      <c r="B422" s="56" t="s">
        <v>355</v>
      </c>
      <c r="C422" s="56" t="s">
        <v>516</v>
      </c>
      <c r="D422" s="17" t="str">
        <f>IFERROR(VLOOKUP($M422, Tables!$F$3:$G$9, 2, FALSE), "NEEDS QUALIFIER")</f>
        <v>Proposed</v>
      </c>
      <c r="E422" s="56" t="s">
        <v>762</v>
      </c>
      <c r="F422" s="16" t="str">
        <f t="shared" si="17"/>
        <v>Optional</v>
      </c>
      <c r="G422" s="16" t="str">
        <f t="shared" si="19"/>
        <v>Optional</v>
      </c>
      <c r="H422" s="35" t="str">
        <f>IF(OR($A$5=H$7,$B$5=H$7,$C$5=H$7, $D$5=H$7),IF(VLOOKUP($P422, 'Requirements Updated'!$A$4:$P$621,J$1,FALSE)=0, "",VLOOKUP($P422, 'Requirements Updated'!$A$4:$P$621,J$1,FALSE)), "")</f>
        <v/>
      </c>
      <c r="I422" s="35" t="str">
        <f>IF(OR($A$5=I$7,$B$5=I$7,$C$5=I$7, $D$5=I$7),IF(VLOOKUP($P422, 'Requirements Updated'!$A$4:$P$621,K$1,FALSE)=0, "",VLOOKUP($P422, 'Requirements Updated'!$A$4:$P$621,K$1,FALSE)), "")</f>
        <v/>
      </c>
      <c r="J422" s="35" t="str">
        <f>IF(OR($A$5=J$7,$B$5=J$7,$C$5=J$7, $D$5=J$7),IF(VLOOKUP($P422, 'Requirements Updated'!$A$4:$P$621,L$1,FALSE)=0, "",VLOOKUP($P422, 'Requirements Updated'!$A$4:$P$621,L$1,FALSE)), "")</f>
        <v/>
      </c>
      <c r="K422" s="35" t="str">
        <f>IF(OR($A$5=K$7,$B$5=K$7,$C$5=K$7, $D$5=K$7),IF(VLOOKUP($P422, 'Requirements Updated'!$A$4:$P$621,M$1,FALSE)=0, "",VLOOKUP($P422, 'Requirements Updated'!$A$4:$P$621,M$1,FALSE)), "")</f>
        <v/>
      </c>
      <c r="L422" s="17"/>
      <c r="M422" s="16" t="s">
        <v>8</v>
      </c>
      <c r="N422" s="17"/>
      <c r="O422" s="16" t="s">
        <v>356</v>
      </c>
      <c r="P422" s="16" t="str">
        <f t="shared" si="18"/>
        <v>Project informationTitleTextProposedProject/ProjectDetails/Title</v>
      </c>
      <c r="Q422" s="94"/>
      <c r="R422" s="18"/>
    </row>
    <row r="423" spans="1:18" ht="26.25" customHeight="1" x14ac:dyDescent="0.2">
      <c r="A423" s="56" t="s">
        <v>523</v>
      </c>
      <c r="B423" s="56" t="s">
        <v>357</v>
      </c>
      <c r="C423" s="56" t="s">
        <v>357</v>
      </c>
      <c r="D423" s="17" t="str">
        <f>IFERROR(VLOOKUP($M423, Tables!$F$3:$G$9, 2, FALSE), "NEEDS QUALIFIER")</f>
        <v>Proposed</v>
      </c>
      <c r="E423" s="56"/>
      <c r="F423" s="16" t="str">
        <f t="shared" si="17"/>
        <v>Optional</v>
      </c>
      <c r="G423" s="16" t="str">
        <f t="shared" si="19"/>
        <v>Optional</v>
      </c>
      <c r="H423" s="35" t="str">
        <f>IF(OR($A$5=H$7,$B$5=H$7,$C$5=H$7, $D$5=H$7),IF(VLOOKUP($P423, 'Requirements Updated'!$A$4:$P$621,J$1,FALSE)=0, "",VLOOKUP($P423, 'Requirements Updated'!$A$4:$P$621,J$1,FALSE)), "")</f>
        <v/>
      </c>
      <c r="I423" s="35" t="str">
        <f>IF(OR($A$5=I$7,$B$5=I$7,$C$5=I$7, $D$5=I$7),IF(VLOOKUP($P423, 'Requirements Updated'!$A$4:$P$621,K$1,FALSE)=0, "",VLOOKUP($P423, 'Requirements Updated'!$A$4:$P$621,K$1,FALSE)), "")</f>
        <v/>
      </c>
      <c r="J423" s="35" t="str">
        <f>IF(OR($A$5=J$7,$B$5=J$7,$C$5=J$7, $D$5=J$7),IF(VLOOKUP($P423, 'Requirements Updated'!$A$4:$P$621,L$1,FALSE)=0, "",VLOOKUP($P423, 'Requirements Updated'!$A$4:$P$621,L$1,FALSE)), "")</f>
        <v/>
      </c>
      <c r="K423" s="35" t="str">
        <f>IF(OR($A$5=K$7,$B$5=K$7,$C$5=K$7, $D$5=K$7),IF(VLOOKUP($P423, 'Requirements Updated'!$A$4:$P$621,M$1,FALSE)=0, "",VLOOKUP($P423, 'Requirements Updated'!$A$4:$P$621,M$1,FALSE)), "")</f>
        <v/>
      </c>
      <c r="L423" s="17"/>
      <c r="M423" s="16" t="s">
        <v>8</v>
      </c>
      <c r="N423" s="17"/>
      <c r="O423" s="16" t="s">
        <v>358</v>
      </c>
      <c r="P423" s="16" t="str">
        <f t="shared" si="18"/>
        <v>Project informationDateDateProposedProject/ProjectDetails/ProjectStatus/Date</v>
      </c>
      <c r="Q423" s="94"/>
      <c r="R423" s="18"/>
    </row>
    <row r="424" spans="1:18" ht="26.25" customHeight="1" x14ac:dyDescent="0.2">
      <c r="A424" s="56" t="s">
        <v>523</v>
      </c>
      <c r="B424" s="56" t="s">
        <v>359</v>
      </c>
      <c r="C424" s="56" t="s">
        <v>504</v>
      </c>
      <c r="D424" s="17" t="str">
        <f>IFERROR(VLOOKUP($M424, Tables!$F$3:$G$9, 2, FALSE), "NEEDS QUALIFIER")</f>
        <v>Proposed</v>
      </c>
      <c r="E424" s="56" t="s">
        <v>761</v>
      </c>
      <c r="F424" s="16" t="str">
        <f t="shared" si="17"/>
        <v>Optional</v>
      </c>
      <c r="G424" s="16" t="str">
        <f t="shared" si="19"/>
        <v>Optional</v>
      </c>
      <c r="H424" s="35" t="str">
        <f>IF(OR($A$5=H$7,$B$5=H$7,$C$5=H$7, $D$5=H$7),IF(VLOOKUP($P424, 'Requirements Updated'!$A$4:$P$621,J$1,FALSE)=0, "",VLOOKUP($P424, 'Requirements Updated'!$A$4:$P$621,J$1,FALSE)), "")</f>
        <v/>
      </c>
      <c r="I424" s="35" t="str">
        <f>IF(OR($A$5=I$7,$B$5=I$7,$C$5=I$7, $D$5=I$7),IF(VLOOKUP($P424, 'Requirements Updated'!$A$4:$P$621,K$1,FALSE)=0, "",VLOOKUP($P424, 'Requirements Updated'!$A$4:$P$621,K$1,FALSE)), "")</f>
        <v/>
      </c>
      <c r="J424" s="35" t="str">
        <f>IF(OR($A$5=J$7,$B$5=J$7,$C$5=J$7, $D$5=J$7),IF(VLOOKUP($P424, 'Requirements Updated'!$A$4:$P$621,L$1,FALSE)=0, "",VLOOKUP($P424, 'Requirements Updated'!$A$4:$P$621,L$1,FALSE)), "")</f>
        <v/>
      </c>
      <c r="K424" s="35" t="str">
        <f>IF(OR($A$5=K$7,$B$5=K$7,$C$5=K$7, $D$5=K$7),IF(VLOOKUP($P424, 'Requirements Updated'!$A$4:$P$621,M$1,FALSE)=0, "",VLOOKUP($P424, 'Requirements Updated'!$A$4:$P$621,M$1,FALSE)), "")</f>
        <v/>
      </c>
      <c r="L424" s="17"/>
      <c r="M424" s="16" t="s">
        <v>8</v>
      </c>
      <c r="N424" s="17"/>
      <c r="O424" s="16" t="s">
        <v>360</v>
      </c>
      <c r="P424" s="16" t="str">
        <f t="shared" si="18"/>
        <v>Project informationEvent typeEnumerationProposedProject/ProjectDetails/ProjectStatus/EventType</v>
      </c>
      <c r="Q424" s="94"/>
      <c r="R424" s="18"/>
    </row>
    <row r="425" spans="1:18" ht="26.25" customHeight="1" x14ac:dyDescent="0.2">
      <c r="A425" s="56" t="s">
        <v>523</v>
      </c>
      <c r="B425" s="56" t="s">
        <v>89</v>
      </c>
      <c r="C425" s="56" t="s">
        <v>357</v>
      </c>
      <c r="D425" s="17" t="str">
        <f>IFERROR(VLOOKUP($M425, Tables!$F$3:$G$9, 2, FALSE), "NEEDS QUALIFIER")</f>
        <v>Proposed</v>
      </c>
      <c r="E425" s="56" t="s">
        <v>765</v>
      </c>
      <c r="F425" s="16" t="str">
        <f t="shared" si="17"/>
        <v>Optional</v>
      </c>
      <c r="G425" s="16" t="str">
        <f t="shared" si="19"/>
        <v>Optional</v>
      </c>
      <c r="H425" s="35" t="str">
        <f>IF(OR($A$5=H$7,$B$5=H$7,$C$5=H$7, $D$5=H$7),IF(VLOOKUP($P425, 'Requirements Updated'!$A$4:$P$621,J$1,FALSE)=0, "",VLOOKUP($P425, 'Requirements Updated'!$A$4:$P$621,J$1,FALSE)), "")</f>
        <v/>
      </c>
      <c r="I425" s="35" t="str">
        <f>IF(OR($A$5=I$7,$B$5=I$7,$C$5=I$7, $D$5=I$7),IF(VLOOKUP($P425, 'Requirements Updated'!$A$4:$P$621,K$1,FALSE)=0, "",VLOOKUP($P425, 'Requirements Updated'!$A$4:$P$621,K$1,FALSE)), "")</f>
        <v/>
      </c>
      <c r="J425" s="35" t="str">
        <f>IF(OR($A$5=J$7,$B$5=J$7,$C$5=J$7, $D$5=J$7),IF(VLOOKUP($P425, 'Requirements Updated'!$A$4:$P$621,L$1,FALSE)=0, "",VLOOKUP($P425, 'Requirements Updated'!$A$4:$P$621,L$1,FALSE)), "")</f>
        <v/>
      </c>
      <c r="K425" s="35" t="str">
        <f>IF(OR($A$5=K$7,$B$5=K$7,$C$5=K$7, $D$5=K$7),IF(VLOOKUP($P425, 'Requirements Updated'!$A$4:$P$621,M$1,FALSE)=0, "",VLOOKUP($P425, 'Requirements Updated'!$A$4:$P$621,M$1,FALSE)), "")</f>
        <v/>
      </c>
      <c r="L425" s="17"/>
      <c r="M425" s="16" t="s">
        <v>8</v>
      </c>
      <c r="N425" s="17"/>
      <c r="O425" s="16" t="s">
        <v>90</v>
      </c>
      <c r="P425" s="16" t="str">
        <f t="shared" si="18"/>
        <v>Project informationActual project completion dateDateProposedProject/ProjectDetails/CompleteDateActual</v>
      </c>
      <c r="Q425" s="94"/>
      <c r="R425" s="18"/>
    </row>
    <row r="426" spans="1:18" ht="26.25" customHeight="1" x14ac:dyDescent="0.2">
      <c r="A426" s="56" t="s">
        <v>523</v>
      </c>
      <c r="B426" s="56" t="s">
        <v>467</v>
      </c>
      <c r="C426" s="56" t="s">
        <v>621</v>
      </c>
      <c r="D426" s="17" t="str">
        <f>IFERROR(VLOOKUP($M426, Tables!$F$3:$G$9, 2, FALSE), "NEEDS QUALIFIER")</f>
        <v>Proposed</v>
      </c>
      <c r="E426" s="56" t="s">
        <v>1160</v>
      </c>
      <c r="F426" s="16" t="str">
        <f t="shared" si="17"/>
        <v>Optional</v>
      </c>
      <c r="G426" s="16" t="str">
        <f t="shared" si="19"/>
        <v>Optional</v>
      </c>
      <c r="H426" s="35" t="str">
        <f>IF(OR($A$5=H$7,$B$5=H$7,$C$5=H$7, $D$5=H$7),IF(VLOOKUP($P426, 'Requirements Updated'!$A$4:$P$621,J$1,FALSE)=0, "",VLOOKUP($P426, 'Requirements Updated'!$A$4:$P$621,J$1,FALSE)), "")</f>
        <v/>
      </c>
      <c r="I426" s="35" t="str">
        <f>IF(OR($A$5=I$7,$B$5=I$7,$C$5=I$7, $D$5=I$7),IF(VLOOKUP($P426, 'Requirements Updated'!$A$4:$P$621,K$1,FALSE)=0, "",VLOOKUP($P426, 'Requirements Updated'!$A$4:$P$621,K$1,FALSE)), "")</f>
        <v/>
      </c>
      <c r="J426" s="35" t="str">
        <f>IF(OR($A$5=J$7,$B$5=J$7,$C$5=J$7, $D$5=J$7),IF(VLOOKUP($P426, 'Requirements Updated'!$A$4:$P$621,L$1,FALSE)=0, "",VLOOKUP($P426, 'Requirements Updated'!$A$4:$P$621,L$1,FALSE)), "")</f>
        <v/>
      </c>
      <c r="K426" s="35" t="str">
        <f>IF(OR($A$5=K$7,$B$5=K$7,$C$5=K$7, $D$5=K$7),IF(VLOOKUP($P426, 'Requirements Updated'!$A$4:$P$621,M$1,FALSE)=0, "",VLOOKUP($P426, 'Requirements Updated'!$A$4:$P$621,M$1,FALSE)), "")</f>
        <v/>
      </c>
      <c r="L426" s="17"/>
      <c r="M426" s="16" t="s">
        <v>8</v>
      </c>
      <c r="N426" s="17"/>
      <c r="O426" s="16" t="s">
        <v>668</v>
      </c>
      <c r="P426" s="16" t="str">
        <f t="shared" si="18"/>
        <v>Project informationProject costNumber (dollars)ProposedProject/ProjectDetails/ProjectCost</v>
      </c>
      <c r="Q426" s="94"/>
      <c r="R426" s="18"/>
    </row>
    <row r="427" spans="1:18" ht="26.25" customHeight="1" x14ac:dyDescent="0.2">
      <c r="A427" s="56" t="s">
        <v>523</v>
      </c>
      <c r="B427" s="56" t="s">
        <v>353</v>
      </c>
      <c r="C427" s="56" t="s">
        <v>357</v>
      </c>
      <c r="D427" s="17" t="str">
        <f>IFERROR(VLOOKUP($M427, Tables!$F$3:$G$9, 2, FALSE), "NEEDS QUALIFIER")</f>
        <v>Post</v>
      </c>
      <c r="E427" s="56" t="s">
        <v>602</v>
      </c>
      <c r="F427" s="16" t="str">
        <f t="shared" si="17"/>
        <v>Optional</v>
      </c>
      <c r="G427" s="16" t="str">
        <f t="shared" si="19"/>
        <v>Optional</v>
      </c>
      <c r="H427" s="35" t="str">
        <f>IF(OR($A$5=H$7,$B$5=H$7,$C$5=H$7, $D$5=H$7),IF(VLOOKUP($P427, 'Requirements Updated'!$A$4:$P$621,J$1,FALSE)=0, "",VLOOKUP($P427, 'Requirements Updated'!$A$4:$P$621,J$1,FALSE)), "")</f>
        <v/>
      </c>
      <c r="I427" s="35" t="str">
        <f>IF(OR($A$5=I$7,$B$5=I$7,$C$5=I$7, $D$5=I$7),IF(VLOOKUP($P427, 'Requirements Updated'!$A$4:$P$621,K$1,FALSE)=0, "",VLOOKUP($P427, 'Requirements Updated'!$A$4:$P$621,K$1,FALSE)), "")</f>
        <v/>
      </c>
      <c r="J427" s="35" t="str">
        <f>IF(OR($A$5=J$7,$B$5=J$7,$C$5=J$7, $D$5=J$7),IF(VLOOKUP($P427, 'Requirements Updated'!$A$4:$P$621,L$1,FALSE)=0, "",VLOOKUP($P427, 'Requirements Updated'!$A$4:$P$621,L$1,FALSE)), "")</f>
        <v/>
      </c>
      <c r="K427" s="35" t="str">
        <f>IF(OR($A$5=K$7,$B$5=K$7,$C$5=K$7, $D$5=K$7),IF(VLOOKUP($P427, 'Requirements Updated'!$A$4:$P$621,M$1,FALSE)=0, "",VLOOKUP($P427, 'Requirements Updated'!$A$4:$P$621,M$1,FALSE)), "")</f>
        <v/>
      </c>
      <c r="L427" s="17"/>
      <c r="M427" s="16" t="s">
        <v>295</v>
      </c>
      <c r="N427" s="17"/>
      <c r="O427" s="16" t="s">
        <v>354</v>
      </c>
      <c r="P427" s="16" t="str">
        <f t="shared" si="18"/>
        <v>Project informationProject start dateDatePostProject/ProjectDetails/StartDate</v>
      </c>
      <c r="Q427" s="94"/>
      <c r="R427" s="18"/>
    </row>
    <row r="428" spans="1:18" ht="26.25" customHeight="1" x14ac:dyDescent="0.2">
      <c r="A428" s="56" t="s">
        <v>523</v>
      </c>
      <c r="B428" s="56" t="s">
        <v>355</v>
      </c>
      <c r="C428" s="56" t="s">
        <v>516</v>
      </c>
      <c r="D428" s="17" t="str">
        <f>IFERROR(VLOOKUP($M428, Tables!$F$3:$G$9, 2, FALSE), "NEEDS QUALIFIER")</f>
        <v>Post</v>
      </c>
      <c r="E428" s="56" t="s">
        <v>762</v>
      </c>
      <c r="F428" s="16" t="str">
        <f t="shared" si="17"/>
        <v>Optional</v>
      </c>
      <c r="G428" s="16" t="str">
        <f t="shared" si="19"/>
        <v>Optional</v>
      </c>
      <c r="H428" s="35" t="str">
        <f>IF(OR($A$5=H$7,$B$5=H$7,$C$5=H$7, $D$5=H$7),IF(VLOOKUP($P428, 'Requirements Updated'!$A$4:$P$621,J$1,FALSE)=0, "",VLOOKUP($P428, 'Requirements Updated'!$A$4:$P$621,J$1,FALSE)), "")</f>
        <v/>
      </c>
      <c r="I428" s="35" t="str">
        <f>IF(OR($A$5=I$7,$B$5=I$7,$C$5=I$7, $D$5=I$7),IF(VLOOKUP($P428, 'Requirements Updated'!$A$4:$P$621,K$1,FALSE)=0, "",VLOOKUP($P428, 'Requirements Updated'!$A$4:$P$621,K$1,FALSE)), "")</f>
        <v/>
      </c>
      <c r="J428" s="35" t="str">
        <f>IF(OR($A$5=J$7,$B$5=J$7,$C$5=J$7, $D$5=J$7),IF(VLOOKUP($P428, 'Requirements Updated'!$A$4:$P$621,L$1,FALSE)=0, "",VLOOKUP($P428, 'Requirements Updated'!$A$4:$P$621,L$1,FALSE)), "")</f>
        <v/>
      </c>
      <c r="K428" s="35" t="str">
        <f>IF(OR($A$5=K$7,$B$5=K$7,$C$5=K$7, $D$5=K$7),IF(VLOOKUP($P428, 'Requirements Updated'!$A$4:$P$621,M$1,FALSE)=0, "",VLOOKUP($P428, 'Requirements Updated'!$A$4:$P$621,M$1,FALSE)), "")</f>
        <v/>
      </c>
      <c r="L428" s="17"/>
      <c r="M428" s="16" t="s">
        <v>295</v>
      </c>
      <c r="N428" s="17"/>
      <c r="O428" s="16" t="s">
        <v>356</v>
      </c>
      <c r="P428" s="16" t="str">
        <f t="shared" si="18"/>
        <v>Project informationTitleTextPostProject/ProjectDetails/Title</v>
      </c>
      <c r="Q428" s="94"/>
      <c r="R428" s="18"/>
    </row>
    <row r="429" spans="1:18" ht="26.25" customHeight="1" x14ac:dyDescent="0.2">
      <c r="A429" s="56" t="s">
        <v>523</v>
      </c>
      <c r="B429" s="56" t="s">
        <v>357</v>
      </c>
      <c r="C429" s="56" t="s">
        <v>357</v>
      </c>
      <c r="D429" s="17" t="str">
        <f>IFERROR(VLOOKUP($M429, Tables!$F$3:$G$9, 2, FALSE), "NEEDS QUALIFIER")</f>
        <v>Post</v>
      </c>
      <c r="E429" s="56"/>
      <c r="F429" s="16" t="str">
        <f t="shared" ref="F429:F507" si="20">IF(OR($H429="X", $I429="X", $J429="X", $K429="X"), "Required", "Optional")</f>
        <v>Optional</v>
      </c>
      <c r="G429" s="16" t="str">
        <f t="shared" si="19"/>
        <v>Optional</v>
      </c>
      <c r="H429" s="35" t="str">
        <f>IF(OR($A$5=H$7,$B$5=H$7,$C$5=H$7, $D$5=H$7),IF(VLOOKUP($P429, 'Requirements Updated'!$A$4:$P$621,J$1,FALSE)=0, "",VLOOKUP($P429, 'Requirements Updated'!$A$4:$P$621,J$1,FALSE)), "")</f>
        <v/>
      </c>
      <c r="I429" s="35" t="str">
        <f>IF(OR($A$5=I$7,$B$5=I$7,$C$5=I$7, $D$5=I$7),IF(VLOOKUP($P429, 'Requirements Updated'!$A$4:$P$621,K$1,FALSE)=0, "",VLOOKUP($P429, 'Requirements Updated'!$A$4:$P$621,K$1,FALSE)), "")</f>
        <v/>
      </c>
      <c r="J429" s="35" t="str">
        <f>IF(OR($A$5=J$7,$B$5=J$7,$C$5=J$7, $D$5=J$7),IF(VLOOKUP($P429, 'Requirements Updated'!$A$4:$P$621,L$1,FALSE)=0, "",VLOOKUP($P429, 'Requirements Updated'!$A$4:$P$621,L$1,FALSE)), "")</f>
        <v/>
      </c>
      <c r="K429" s="35" t="str">
        <f>IF(OR($A$5=K$7,$B$5=K$7,$C$5=K$7, $D$5=K$7),IF(VLOOKUP($P429, 'Requirements Updated'!$A$4:$P$621,M$1,FALSE)=0, "",VLOOKUP($P429, 'Requirements Updated'!$A$4:$P$621,M$1,FALSE)), "")</f>
        <v/>
      </c>
      <c r="L429" s="17"/>
      <c r="M429" s="16" t="s">
        <v>295</v>
      </c>
      <c r="N429" s="17"/>
      <c r="O429" s="16" t="s">
        <v>358</v>
      </c>
      <c r="P429" s="16" t="str">
        <f t="shared" si="18"/>
        <v>Project informationDateDatePostProject/ProjectDetails/ProjectStatus/Date</v>
      </c>
      <c r="Q429" s="94"/>
      <c r="R429" s="18"/>
    </row>
    <row r="430" spans="1:18" ht="26.25" customHeight="1" x14ac:dyDescent="0.2">
      <c r="A430" s="56" t="s">
        <v>523</v>
      </c>
      <c r="B430" s="56" t="s">
        <v>359</v>
      </c>
      <c r="C430" s="56" t="s">
        <v>504</v>
      </c>
      <c r="D430" s="17" t="str">
        <f>IFERROR(VLOOKUP($M430, Tables!$F$3:$G$9, 2, FALSE), "NEEDS QUALIFIER")</f>
        <v>Post</v>
      </c>
      <c r="E430" s="56" t="s">
        <v>761</v>
      </c>
      <c r="F430" s="16" t="str">
        <f t="shared" si="20"/>
        <v>Optional</v>
      </c>
      <c r="G430" s="16" t="str">
        <f t="shared" si="19"/>
        <v>Optional</v>
      </c>
      <c r="H430" s="35" t="str">
        <f>IF(OR($A$5=H$7,$B$5=H$7,$C$5=H$7, $D$5=H$7),IF(VLOOKUP($P430, 'Requirements Updated'!$A$4:$P$621,J$1,FALSE)=0, "",VLOOKUP($P430, 'Requirements Updated'!$A$4:$P$621,J$1,FALSE)), "")</f>
        <v/>
      </c>
      <c r="I430" s="35" t="str">
        <f>IF(OR($A$5=I$7,$B$5=I$7,$C$5=I$7, $D$5=I$7),IF(VLOOKUP($P430, 'Requirements Updated'!$A$4:$P$621,K$1,FALSE)=0, "",VLOOKUP($P430, 'Requirements Updated'!$A$4:$P$621,K$1,FALSE)), "")</f>
        <v/>
      </c>
      <c r="J430" s="35" t="str">
        <f>IF(OR($A$5=J$7,$B$5=J$7,$C$5=J$7, $D$5=J$7),IF(VLOOKUP($P430, 'Requirements Updated'!$A$4:$P$621,L$1,FALSE)=0, "",VLOOKUP($P430, 'Requirements Updated'!$A$4:$P$621,L$1,FALSE)), "")</f>
        <v/>
      </c>
      <c r="K430" s="35" t="str">
        <f>IF(OR($A$5=K$7,$B$5=K$7,$C$5=K$7, $D$5=K$7),IF(VLOOKUP($P430, 'Requirements Updated'!$A$4:$P$621,M$1,FALSE)=0, "",VLOOKUP($P430, 'Requirements Updated'!$A$4:$P$621,M$1,FALSE)), "")</f>
        <v/>
      </c>
      <c r="L430" s="17"/>
      <c r="M430" s="16" t="s">
        <v>295</v>
      </c>
      <c r="N430" s="17"/>
      <c r="O430" s="16" t="s">
        <v>360</v>
      </c>
      <c r="P430" s="16" t="str">
        <f t="shared" si="18"/>
        <v>Project informationEvent typeEnumerationPostProject/ProjectDetails/ProjectStatus/EventType</v>
      </c>
      <c r="Q430" s="94"/>
      <c r="R430" s="18"/>
    </row>
    <row r="431" spans="1:18" ht="26.25" customHeight="1" x14ac:dyDescent="0.2">
      <c r="A431" s="56" t="s">
        <v>523</v>
      </c>
      <c r="B431" s="56" t="s">
        <v>89</v>
      </c>
      <c r="C431" s="56" t="s">
        <v>357</v>
      </c>
      <c r="D431" s="17" t="str">
        <f>IFERROR(VLOOKUP($M431, Tables!$F$3:$G$9, 2, FALSE), "NEEDS QUALIFIER")</f>
        <v>Post</v>
      </c>
      <c r="E431" s="56" t="s">
        <v>765</v>
      </c>
      <c r="F431" s="16" t="str">
        <f t="shared" si="20"/>
        <v>Optional</v>
      </c>
      <c r="G431" s="16" t="str">
        <f t="shared" si="19"/>
        <v>Optional</v>
      </c>
      <c r="H431" s="35" t="str">
        <f>IF(OR($A$5=H$7,$B$5=H$7,$C$5=H$7, $D$5=H$7),IF(VLOOKUP($P431, 'Requirements Updated'!$A$4:$P$621,J$1,FALSE)=0, "",VLOOKUP($P431, 'Requirements Updated'!$A$4:$P$621,J$1,FALSE)), "")</f>
        <v/>
      </c>
      <c r="I431" s="35" t="str">
        <f>IF(OR($A$5=I$7,$B$5=I$7,$C$5=I$7, $D$5=I$7),IF(VLOOKUP($P431, 'Requirements Updated'!$A$4:$P$621,K$1,FALSE)=0, "",VLOOKUP($P431, 'Requirements Updated'!$A$4:$P$621,K$1,FALSE)), "")</f>
        <v/>
      </c>
      <c r="J431" s="35" t="str">
        <f>IF(OR($A$5=J$7,$B$5=J$7,$C$5=J$7, $D$5=J$7),IF(VLOOKUP($P431, 'Requirements Updated'!$A$4:$P$621,L$1,FALSE)=0, "",VLOOKUP($P431, 'Requirements Updated'!$A$4:$P$621,L$1,FALSE)), "")</f>
        <v/>
      </c>
      <c r="K431" s="35" t="str">
        <f>IF(OR($A$5=K$7,$B$5=K$7,$C$5=K$7, $D$5=K$7),IF(VLOOKUP($P431, 'Requirements Updated'!$A$4:$P$621,M$1,FALSE)=0, "",VLOOKUP($P431, 'Requirements Updated'!$A$4:$P$621,M$1,FALSE)), "")</f>
        <v/>
      </c>
      <c r="L431" s="17"/>
      <c r="M431" s="16" t="s">
        <v>295</v>
      </c>
      <c r="N431" s="17"/>
      <c r="O431" s="16" t="s">
        <v>90</v>
      </c>
      <c r="P431" s="16" t="str">
        <f t="shared" si="18"/>
        <v>Project informationActual project completion dateDatePostProject/ProjectDetails/CompleteDateActual</v>
      </c>
      <c r="Q431" s="94"/>
      <c r="R431" s="18"/>
    </row>
    <row r="432" spans="1:18" ht="26.25" customHeight="1" x14ac:dyDescent="0.2">
      <c r="A432" s="56" t="s">
        <v>523</v>
      </c>
      <c r="B432" s="56" t="s">
        <v>467</v>
      </c>
      <c r="C432" s="56" t="s">
        <v>621</v>
      </c>
      <c r="D432" s="17" t="str">
        <f>IFERROR(VLOOKUP($M432, Tables!$F$3:$G$9, 2, FALSE), "NEEDS QUALIFIER")</f>
        <v>Post</v>
      </c>
      <c r="E432" s="56" t="s">
        <v>1160</v>
      </c>
      <c r="F432" s="16" t="str">
        <f t="shared" si="20"/>
        <v>Optional</v>
      </c>
      <c r="G432" s="16" t="str">
        <f t="shared" si="19"/>
        <v>Optional</v>
      </c>
      <c r="H432" s="35" t="str">
        <f>IF(OR($A$5=H$7,$B$5=H$7,$C$5=H$7, $D$5=H$7),IF(VLOOKUP($P432, 'Requirements Updated'!$A$4:$P$621,J$1,FALSE)=0, "",VLOOKUP($P432, 'Requirements Updated'!$A$4:$P$621,J$1,FALSE)), "")</f>
        <v/>
      </c>
      <c r="I432" s="35" t="str">
        <f>IF(OR($A$5=I$7,$B$5=I$7,$C$5=I$7, $D$5=I$7),IF(VLOOKUP($P432, 'Requirements Updated'!$A$4:$P$621,K$1,FALSE)=0, "",VLOOKUP($P432, 'Requirements Updated'!$A$4:$P$621,K$1,FALSE)), "")</f>
        <v/>
      </c>
      <c r="J432" s="35" t="str">
        <f>IF(OR($A$5=J$7,$B$5=J$7,$C$5=J$7, $D$5=J$7),IF(VLOOKUP($P432, 'Requirements Updated'!$A$4:$P$621,L$1,FALSE)=0, "",VLOOKUP($P432, 'Requirements Updated'!$A$4:$P$621,L$1,FALSE)), "")</f>
        <v/>
      </c>
      <c r="K432" s="35" t="str">
        <f>IF(OR($A$5=K$7,$B$5=K$7,$C$5=K$7, $D$5=K$7),IF(VLOOKUP($P432, 'Requirements Updated'!$A$4:$P$621,M$1,FALSE)=0, "",VLOOKUP($P432, 'Requirements Updated'!$A$4:$P$621,M$1,FALSE)), "")</f>
        <v/>
      </c>
      <c r="L432" s="17"/>
      <c r="M432" s="16" t="s">
        <v>295</v>
      </c>
      <c r="N432" s="17"/>
      <c r="O432" s="16" t="s">
        <v>668</v>
      </c>
      <c r="P432" s="16" t="str">
        <f t="shared" si="18"/>
        <v>Project informationProject costNumber (dollars)PostProject/ProjectDetails/ProjectCost</v>
      </c>
      <c r="Q432" s="94"/>
      <c r="R432" s="18"/>
    </row>
    <row r="433" spans="1:18" ht="26.25" customHeight="1" x14ac:dyDescent="0.2">
      <c r="A433" s="56" t="s">
        <v>226</v>
      </c>
      <c r="B433" s="56" t="s">
        <v>58</v>
      </c>
      <c r="C433" s="56" t="s">
        <v>504</v>
      </c>
      <c r="D433" s="17" t="str">
        <f>IFERROR(VLOOKUP($M433, Tables!$F$3:$G$9, 2, FALSE), "NEEDS QUALIFIER")</f>
        <v>Pre</v>
      </c>
      <c r="E433" s="56" t="s">
        <v>596</v>
      </c>
      <c r="F433" s="16" t="str">
        <f t="shared" si="20"/>
        <v>Optional</v>
      </c>
      <c r="G433" s="16" t="str">
        <f t="shared" si="19"/>
        <v>Optional</v>
      </c>
      <c r="H433" s="35" t="str">
        <f>IF(OR($A$5=H$7,$B$5=H$7,$C$5=H$7, $D$5=H$7),IF(VLOOKUP($P433, 'Requirements Updated'!$A$4:$P$621,J$1,FALSE)=0, "",VLOOKUP($P433, 'Requirements Updated'!$A$4:$P$621,J$1,FALSE)), "")</f>
        <v/>
      </c>
      <c r="I433" s="35" t="str">
        <f>IF(OR($A$5=I$7,$B$5=I$7,$C$5=I$7, $D$5=I$7),IF(VLOOKUP($P433, 'Requirements Updated'!$A$4:$P$621,K$1,FALSE)=0, "",VLOOKUP($P433, 'Requirements Updated'!$A$4:$P$621,K$1,FALSE)), "")</f>
        <v/>
      </c>
      <c r="J433" s="35" t="str">
        <f>IF(OR($A$5=J$7,$B$5=J$7,$C$5=J$7, $D$5=J$7),IF(VLOOKUP($P433, 'Requirements Updated'!$A$4:$P$621,L$1,FALSE)=0, "",VLOOKUP($P433, 'Requirements Updated'!$A$4:$P$621,L$1,FALSE)), "")</f>
        <v/>
      </c>
      <c r="K433" s="35" t="str">
        <f>IF(OR($A$5=K$7,$B$5=K$7,$C$5=K$7, $D$5=K$7),IF(VLOOKUP($P433, 'Requirements Updated'!$A$4:$P$621,M$1,FALSE)=0, "",VLOOKUP($P433, 'Requirements Updated'!$A$4:$P$621,M$1,FALSE)), "")</f>
        <v/>
      </c>
      <c r="L433" s="17"/>
      <c r="M433" s="16" t="s">
        <v>21</v>
      </c>
      <c r="N433" s="17"/>
      <c r="O433" s="16" t="s">
        <v>227</v>
      </c>
      <c r="P433" s="16" t="str">
        <f t="shared" si="18"/>
        <v>RefrigeratorThird party certificationEnumerationPreBuilding/BuildingDetails/Appliances/Refrigerator/ThirdPartyCertification</v>
      </c>
      <c r="Q433" s="94"/>
      <c r="R433" s="18"/>
    </row>
    <row r="434" spans="1:18" ht="26.25" customHeight="1" x14ac:dyDescent="0.2">
      <c r="A434" s="56" t="s">
        <v>226</v>
      </c>
      <c r="B434" s="56" t="s">
        <v>45</v>
      </c>
      <c r="C434" s="56" t="s">
        <v>516</v>
      </c>
      <c r="D434" s="17" t="str">
        <f>IFERROR(VLOOKUP($M434, Tables!$F$3:$G$9, 2, FALSE), "NEEDS QUALIFIER")</f>
        <v>Pre</v>
      </c>
      <c r="E434" s="56" t="str">
        <f>A434&amp;" Manufacturer Name"</f>
        <v>Refrigerator Manufacturer Name</v>
      </c>
      <c r="F434" s="16" t="str">
        <f t="shared" si="20"/>
        <v>Optional</v>
      </c>
      <c r="G434" s="16" t="str">
        <f t="shared" si="19"/>
        <v>Optional</v>
      </c>
      <c r="H434" s="35" t="str">
        <f>IF(OR($A$5=H$7,$B$5=H$7,$C$5=H$7, $D$5=H$7),IF(VLOOKUP($P434, 'Requirements Updated'!$A$4:$P$621,J$1,FALSE)=0, "",VLOOKUP($P434, 'Requirements Updated'!$A$4:$P$621,J$1,FALSE)), "")</f>
        <v/>
      </c>
      <c r="I434" s="35" t="str">
        <f>IF(OR($A$5=I$7,$B$5=I$7,$C$5=I$7, $D$5=I$7),IF(VLOOKUP($P434, 'Requirements Updated'!$A$4:$P$621,K$1,FALSE)=0, "",VLOOKUP($P434, 'Requirements Updated'!$A$4:$P$621,K$1,FALSE)), "")</f>
        <v/>
      </c>
      <c r="J434" s="35" t="str">
        <f>IF(OR($A$5=J$7,$B$5=J$7,$C$5=J$7, $D$5=J$7),IF(VLOOKUP($P434, 'Requirements Updated'!$A$4:$P$621,L$1,FALSE)=0, "",VLOOKUP($P434, 'Requirements Updated'!$A$4:$P$621,L$1,FALSE)), "")</f>
        <v/>
      </c>
      <c r="K434" s="35" t="str">
        <f>IF(OR($A$5=K$7,$B$5=K$7,$C$5=K$7, $D$5=K$7),IF(VLOOKUP($P434, 'Requirements Updated'!$A$4:$P$621,M$1,FALSE)=0, "",VLOOKUP($P434, 'Requirements Updated'!$A$4:$P$621,M$1,FALSE)), "")</f>
        <v/>
      </c>
      <c r="L434" s="17"/>
      <c r="M434" s="16" t="s">
        <v>21</v>
      </c>
      <c r="N434" s="17"/>
      <c r="O434" s="16" t="s">
        <v>228</v>
      </c>
      <c r="P434" s="16" t="str">
        <f t="shared" si="18"/>
        <v>RefrigeratorManufacturerTextPreBuilding/BuildingDetails/Appliances/Refrigerator/Manufacturer</v>
      </c>
      <c r="Q434" s="94"/>
      <c r="R434" s="18"/>
    </row>
    <row r="435" spans="1:18" ht="26.25" customHeight="1" x14ac:dyDescent="0.2">
      <c r="A435" s="56" t="s">
        <v>226</v>
      </c>
      <c r="B435" s="56" t="s">
        <v>47</v>
      </c>
      <c r="C435" s="56" t="s">
        <v>516</v>
      </c>
      <c r="D435" s="17" t="str">
        <f>IFERROR(VLOOKUP($M435, Tables!$F$3:$G$9, 2, FALSE), "NEEDS QUALIFIER")</f>
        <v>Pre</v>
      </c>
      <c r="E435" s="56" t="str">
        <f>A435&amp;" Manufacturer Model Number"</f>
        <v>Refrigerator Manufacturer Model Number</v>
      </c>
      <c r="F435" s="16" t="str">
        <f t="shared" si="20"/>
        <v>Optional</v>
      </c>
      <c r="G435" s="16" t="str">
        <f t="shared" si="19"/>
        <v>Optional</v>
      </c>
      <c r="H435" s="35" t="str">
        <f>IF(OR($A$5=H$7,$B$5=H$7,$C$5=H$7, $D$5=H$7),IF(VLOOKUP($P435, 'Requirements Updated'!$A$4:$P$621,J$1,FALSE)=0, "",VLOOKUP($P435, 'Requirements Updated'!$A$4:$P$621,J$1,FALSE)), "")</f>
        <v/>
      </c>
      <c r="I435" s="35" t="str">
        <f>IF(OR($A$5=I$7,$B$5=I$7,$C$5=I$7, $D$5=I$7),IF(VLOOKUP($P435, 'Requirements Updated'!$A$4:$P$621,K$1,FALSE)=0, "",VLOOKUP($P435, 'Requirements Updated'!$A$4:$P$621,K$1,FALSE)), "")</f>
        <v/>
      </c>
      <c r="J435" s="35" t="str">
        <f>IF(OR($A$5=J$7,$B$5=J$7,$C$5=J$7, $D$5=J$7),IF(VLOOKUP($P435, 'Requirements Updated'!$A$4:$P$621,L$1,FALSE)=0, "",VLOOKUP($P435, 'Requirements Updated'!$A$4:$P$621,L$1,FALSE)), "")</f>
        <v/>
      </c>
      <c r="K435" s="35" t="str">
        <f>IF(OR($A$5=K$7,$B$5=K$7,$C$5=K$7, $D$5=K$7),IF(VLOOKUP($P435, 'Requirements Updated'!$A$4:$P$621,M$1,FALSE)=0, "",VLOOKUP($P435, 'Requirements Updated'!$A$4:$P$621,M$1,FALSE)), "")</f>
        <v/>
      </c>
      <c r="L435" s="17"/>
      <c r="M435" s="16" t="s">
        <v>21</v>
      </c>
      <c r="N435" s="17"/>
      <c r="O435" s="16" t="s">
        <v>229</v>
      </c>
      <c r="P435" s="16" t="str">
        <f t="shared" si="18"/>
        <v>RefrigeratorModel numberTextPreBuilding/BuildingDetails/Appliances/Refrigerator/ModelNumber</v>
      </c>
      <c r="Q435" s="94"/>
      <c r="R435" s="18"/>
    </row>
    <row r="436" spans="1:18" ht="26.25" customHeight="1" x14ac:dyDescent="0.2">
      <c r="A436" s="56" t="s">
        <v>226</v>
      </c>
      <c r="B436" s="56" t="s">
        <v>230</v>
      </c>
      <c r="C436" s="56" t="s">
        <v>520</v>
      </c>
      <c r="D436" s="17" t="str">
        <f>IFERROR(VLOOKUP($M436, Tables!$F$3:$G$9, 2, FALSE), "NEEDS QUALIFIER")</f>
        <v>Pre</v>
      </c>
      <c r="E436" s="56" t="s">
        <v>756</v>
      </c>
      <c r="F436" s="16" t="str">
        <f t="shared" si="20"/>
        <v>Optional</v>
      </c>
      <c r="G436" s="16" t="str">
        <f t="shared" si="19"/>
        <v>Optional</v>
      </c>
      <c r="H436" s="35" t="str">
        <f>IF(OR($A$5=H$7,$B$5=H$7,$C$5=H$7, $D$5=H$7),IF(VLOOKUP($P436, 'Requirements Updated'!$A$4:$P$621,J$1,FALSE)=0, "",VLOOKUP($P436, 'Requirements Updated'!$A$4:$P$621,J$1,FALSE)), "")</f>
        <v/>
      </c>
      <c r="I436" s="35" t="str">
        <f>IF(OR($A$5=I$7,$B$5=I$7,$C$5=I$7, $D$5=I$7),IF(VLOOKUP($P436, 'Requirements Updated'!$A$4:$P$621,K$1,FALSE)=0, "",VLOOKUP($P436, 'Requirements Updated'!$A$4:$P$621,K$1,FALSE)), "")</f>
        <v/>
      </c>
      <c r="J436" s="35" t="str">
        <f>IF(OR($A$5=J$7,$B$5=J$7,$C$5=J$7, $D$5=J$7),IF(VLOOKUP($P436, 'Requirements Updated'!$A$4:$P$621,L$1,FALSE)=0, "",VLOOKUP($P436, 'Requirements Updated'!$A$4:$P$621,L$1,FALSE)), "")</f>
        <v/>
      </c>
      <c r="K436" s="35" t="str">
        <f>IF(OR($A$5=K$7,$B$5=K$7,$C$5=K$7, $D$5=K$7),IF(VLOOKUP($P436, 'Requirements Updated'!$A$4:$P$621,M$1,FALSE)=0, "",VLOOKUP($P436, 'Requirements Updated'!$A$4:$P$621,M$1,FALSE)), "")</f>
        <v/>
      </c>
      <c r="L436" s="17"/>
      <c r="M436" s="16" t="s">
        <v>21</v>
      </c>
      <c r="N436" s="17"/>
      <c r="O436" s="16" t="s">
        <v>231</v>
      </c>
      <c r="P436" s="16" t="str">
        <f t="shared" si="18"/>
        <v>RefrigeratorPrimary refrigeratorBooleanPreBuilding/BuildingDetails/Appliances/Refrigerator/PrimaryIndicator</v>
      </c>
      <c r="Q436" s="94"/>
      <c r="R436" s="18"/>
    </row>
    <row r="437" spans="1:18" ht="26.25" customHeight="1" x14ac:dyDescent="0.2">
      <c r="A437" s="56" t="s">
        <v>226</v>
      </c>
      <c r="B437" s="56" t="s">
        <v>71</v>
      </c>
      <c r="C437" s="56" t="s">
        <v>503</v>
      </c>
      <c r="D437" s="17" t="str">
        <f>IFERROR(VLOOKUP($M437, Tables!$F$3:$G$9, 2, FALSE), "NEEDS QUALIFIER")</f>
        <v>Pre</v>
      </c>
      <c r="E437" s="56" t="str">
        <f>A437&amp;" manufacturer annual kWh consumption"</f>
        <v>Refrigerator manufacturer annual kWh consumption</v>
      </c>
      <c r="F437" s="16" t="str">
        <f t="shared" si="20"/>
        <v>Optional</v>
      </c>
      <c r="G437" s="16" t="str">
        <f t="shared" si="19"/>
        <v>Optional</v>
      </c>
      <c r="H437" s="35" t="str">
        <f>IF(OR($A$5=H$7,$B$5=H$7,$C$5=H$7, $D$5=H$7),IF(VLOOKUP($P437, 'Requirements Updated'!$A$4:$P$621,J$1,FALSE)=0, "",VLOOKUP($P437, 'Requirements Updated'!$A$4:$P$621,J$1,FALSE)), "")</f>
        <v/>
      </c>
      <c r="I437" s="35" t="str">
        <f>IF(OR($A$5=I$7,$B$5=I$7,$C$5=I$7, $D$5=I$7),IF(VLOOKUP($P437, 'Requirements Updated'!$A$4:$P$621,K$1,FALSE)=0, "",VLOOKUP($P437, 'Requirements Updated'!$A$4:$P$621,K$1,FALSE)), "")</f>
        <v/>
      </c>
      <c r="J437" s="35" t="str">
        <f>IF(OR($A$5=J$7,$B$5=J$7,$C$5=J$7, $D$5=J$7),IF(VLOOKUP($P437, 'Requirements Updated'!$A$4:$P$621,L$1,FALSE)=0, "",VLOOKUP($P437, 'Requirements Updated'!$A$4:$P$621,L$1,FALSE)), "")</f>
        <v/>
      </c>
      <c r="K437" s="35" t="str">
        <f>IF(OR($A$5=K$7,$B$5=K$7,$C$5=K$7, $D$5=K$7),IF(VLOOKUP($P437, 'Requirements Updated'!$A$4:$P$621,M$1,FALSE)=0, "",VLOOKUP($P437, 'Requirements Updated'!$A$4:$P$621,M$1,FALSE)), "")</f>
        <v/>
      </c>
      <c r="L437" s="17"/>
      <c r="M437" s="16" t="s">
        <v>21</v>
      </c>
      <c r="N437" s="17"/>
      <c r="O437" s="16" t="s">
        <v>232</v>
      </c>
      <c r="P437" s="16" t="str">
        <f t="shared" si="18"/>
        <v>RefrigeratorRated annual kWhNumberPreBuilding/BuildingDetails/Appliances/Refrigerator/RatedAnnualkWh</v>
      </c>
      <c r="Q437" s="94"/>
      <c r="R437" s="18"/>
    </row>
    <row r="438" spans="1:18" ht="26.25" customHeight="1" x14ac:dyDescent="0.2">
      <c r="A438" s="56" t="s">
        <v>226</v>
      </c>
      <c r="B438" s="56" t="s">
        <v>233</v>
      </c>
      <c r="C438" s="56" t="s">
        <v>504</v>
      </c>
      <c r="D438" s="17" t="str">
        <f>IFERROR(VLOOKUP($M438, Tables!$F$3:$G$9, 2, FALSE), "NEEDS QUALIFIER")</f>
        <v>Pre</v>
      </c>
      <c r="E438" s="56" t="s">
        <v>755</v>
      </c>
      <c r="F438" s="16" t="str">
        <f t="shared" si="20"/>
        <v>Optional</v>
      </c>
      <c r="G438" s="16" t="str">
        <f t="shared" si="19"/>
        <v>Optional</v>
      </c>
      <c r="H438" s="35" t="str">
        <f>IF(OR($A$5=H$7,$B$5=H$7,$C$5=H$7, $D$5=H$7),IF(VLOOKUP($P438, 'Requirements Updated'!$A$4:$P$621,J$1,FALSE)=0, "",VLOOKUP($P438, 'Requirements Updated'!$A$4:$P$621,J$1,FALSE)), "")</f>
        <v/>
      </c>
      <c r="I438" s="35" t="str">
        <f>IF(OR($A$5=I$7,$B$5=I$7,$C$5=I$7, $D$5=I$7),IF(VLOOKUP($P438, 'Requirements Updated'!$A$4:$P$621,K$1,FALSE)=0, "",VLOOKUP($P438, 'Requirements Updated'!$A$4:$P$621,K$1,FALSE)), "")</f>
        <v/>
      </c>
      <c r="J438" s="35" t="str">
        <f>IF(OR($A$5=J$7,$B$5=J$7,$C$5=J$7, $D$5=J$7),IF(VLOOKUP($P438, 'Requirements Updated'!$A$4:$P$621,L$1,FALSE)=0, "",VLOOKUP($P438, 'Requirements Updated'!$A$4:$P$621,L$1,FALSE)), "")</f>
        <v/>
      </c>
      <c r="K438" s="35" t="str">
        <f>IF(OR($A$5=K$7,$B$5=K$7,$C$5=K$7, $D$5=K$7),IF(VLOOKUP($P438, 'Requirements Updated'!$A$4:$P$621,M$1,FALSE)=0, "",VLOOKUP($P438, 'Requirements Updated'!$A$4:$P$621,M$1,FALSE)), "")</f>
        <v/>
      </c>
      <c r="L438" s="17"/>
      <c r="M438" s="16" t="s">
        <v>21</v>
      </c>
      <c r="N438" s="17"/>
      <c r="O438" s="16" t="s">
        <v>234</v>
      </c>
      <c r="P438" s="16" t="str">
        <f t="shared" si="18"/>
        <v>RefrigeratorTypeEnumerationPreBuilding/BuildingDetails/Appliances/Refrigerator/Type</v>
      </c>
      <c r="Q438" s="94"/>
      <c r="R438" s="18"/>
    </row>
    <row r="439" spans="1:18" ht="26.25" customHeight="1" x14ac:dyDescent="0.2">
      <c r="A439" s="56" t="s">
        <v>226</v>
      </c>
      <c r="B439" s="56" t="s">
        <v>51</v>
      </c>
      <c r="C439" s="56" t="s">
        <v>503</v>
      </c>
      <c r="D439" s="17" t="str">
        <f>IFERROR(VLOOKUP($M439, Tables!$F$3:$G$9, 2, FALSE), "NEEDS QUALIFIER")</f>
        <v>Pre</v>
      </c>
      <c r="E439" s="56" t="str">
        <f>A439&amp;" Manufactured Year"</f>
        <v>Refrigerator Manufactured Year</v>
      </c>
      <c r="F439" s="16" t="str">
        <f t="shared" si="20"/>
        <v>Optional</v>
      </c>
      <c r="G439" s="16" t="str">
        <f t="shared" si="19"/>
        <v>Optional</v>
      </c>
      <c r="H439" s="35" t="str">
        <f>IF(OR($A$5=H$7,$B$5=H$7,$C$5=H$7, $D$5=H$7),IF(VLOOKUP($P439, 'Requirements Updated'!$A$4:$P$621,J$1,FALSE)=0, "",VLOOKUP($P439, 'Requirements Updated'!$A$4:$P$621,J$1,FALSE)), "")</f>
        <v/>
      </c>
      <c r="I439" s="35" t="str">
        <f>IF(OR($A$5=I$7,$B$5=I$7,$C$5=I$7, $D$5=I$7),IF(VLOOKUP($P439, 'Requirements Updated'!$A$4:$P$621,K$1,FALSE)=0, "",VLOOKUP($P439, 'Requirements Updated'!$A$4:$P$621,K$1,FALSE)), "")</f>
        <v/>
      </c>
      <c r="J439" s="35" t="str">
        <f>IF(OR($A$5=J$7,$B$5=J$7,$C$5=J$7, $D$5=J$7),IF(VLOOKUP($P439, 'Requirements Updated'!$A$4:$P$621,L$1,FALSE)=0, "",VLOOKUP($P439, 'Requirements Updated'!$A$4:$P$621,L$1,FALSE)), "")</f>
        <v/>
      </c>
      <c r="K439" s="35" t="str">
        <f>IF(OR($A$5=K$7,$B$5=K$7,$C$5=K$7, $D$5=K$7),IF(VLOOKUP($P439, 'Requirements Updated'!$A$4:$P$621,M$1,FALSE)=0, "",VLOOKUP($P439, 'Requirements Updated'!$A$4:$P$621,M$1,FALSE)), "")</f>
        <v/>
      </c>
      <c r="L439" s="17"/>
      <c r="M439" s="16" t="s">
        <v>21</v>
      </c>
      <c r="N439" s="17"/>
      <c r="O439" s="16" t="s">
        <v>235</v>
      </c>
      <c r="P439" s="16" t="str">
        <f t="shared" si="18"/>
        <v>RefrigeratorModel yearNumberPreBuilding/BuildingDetails/Appliances/Refrigerator/ModelYear</v>
      </c>
      <c r="Q439" s="94"/>
      <c r="R439" s="18"/>
    </row>
    <row r="440" spans="1:18" ht="26.25" customHeight="1" x14ac:dyDescent="0.2">
      <c r="A440" s="56" t="s">
        <v>226</v>
      </c>
      <c r="B440" s="56" t="s">
        <v>58</v>
      </c>
      <c r="C440" s="56" t="s">
        <v>504</v>
      </c>
      <c r="D440" s="17" t="str">
        <f>IFERROR(VLOOKUP($M440, Tables!$F$3:$G$9, 2, FALSE), "NEEDS QUALIFIER")</f>
        <v>Proposed</v>
      </c>
      <c r="E440" s="56" t="s">
        <v>596</v>
      </c>
      <c r="F440" s="16" t="str">
        <f t="shared" si="20"/>
        <v>Optional</v>
      </c>
      <c r="G440" s="16" t="str">
        <f t="shared" si="19"/>
        <v>Optional</v>
      </c>
      <c r="H440" s="35" t="str">
        <f>IF(OR($A$5=H$7,$B$5=H$7,$C$5=H$7, $D$5=H$7),IF(VLOOKUP($P440, 'Requirements Updated'!$A$4:$P$621,J$1,FALSE)=0, "",VLOOKUP($P440, 'Requirements Updated'!$A$4:$P$621,J$1,FALSE)), "")</f>
        <v/>
      </c>
      <c r="I440" s="35" t="str">
        <f>IF(OR($A$5=I$7,$B$5=I$7,$C$5=I$7, $D$5=I$7),IF(VLOOKUP($P440, 'Requirements Updated'!$A$4:$P$621,K$1,FALSE)=0, "",VLOOKUP($P440, 'Requirements Updated'!$A$4:$P$621,K$1,FALSE)), "")</f>
        <v/>
      </c>
      <c r="J440" s="35" t="str">
        <f>IF(OR($A$5=J$7,$B$5=J$7,$C$5=J$7, $D$5=J$7),IF(VLOOKUP($P440, 'Requirements Updated'!$A$4:$P$621,L$1,FALSE)=0, "",VLOOKUP($P440, 'Requirements Updated'!$A$4:$P$621,L$1,FALSE)), "")</f>
        <v/>
      </c>
      <c r="K440" s="35" t="str">
        <f>IF(OR($A$5=K$7,$B$5=K$7,$C$5=K$7, $D$5=K$7),IF(VLOOKUP($P440, 'Requirements Updated'!$A$4:$P$621,M$1,FALSE)=0, "",VLOOKUP($P440, 'Requirements Updated'!$A$4:$P$621,M$1,FALSE)), "")</f>
        <v/>
      </c>
      <c r="L440" s="17"/>
      <c r="M440" s="16" t="s">
        <v>28</v>
      </c>
      <c r="N440" s="17"/>
      <c r="O440" s="16" t="s">
        <v>227</v>
      </c>
      <c r="P440" s="16" t="str">
        <f t="shared" si="18"/>
        <v>RefrigeratorThird party certificationEnumerationProposedBuilding/BuildingDetails/Appliances/Refrigerator/ThirdPartyCertification</v>
      </c>
      <c r="Q440" s="94" t="s">
        <v>1207</v>
      </c>
      <c r="R440" s="18"/>
    </row>
    <row r="441" spans="1:18" ht="26.25" customHeight="1" x14ac:dyDescent="0.2">
      <c r="A441" s="56" t="s">
        <v>226</v>
      </c>
      <c r="B441" s="56" t="s">
        <v>45</v>
      </c>
      <c r="C441" s="56" t="s">
        <v>516</v>
      </c>
      <c r="D441" s="17" t="str">
        <f>IFERROR(VLOOKUP($M441, Tables!$F$3:$G$9, 2, FALSE), "NEEDS QUALIFIER")</f>
        <v>Proposed</v>
      </c>
      <c r="E441" s="56" t="str">
        <f>A441&amp;" Manufacturer Name"</f>
        <v>Refrigerator Manufacturer Name</v>
      </c>
      <c r="F441" s="16" t="str">
        <f t="shared" si="20"/>
        <v>Optional</v>
      </c>
      <c r="G441" s="16" t="str">
        <f t="shared" si="19"/>
        <v>Optional</v>
      </c>
      <c r="H441" s="35" t="str">
        <f>IF(OR($A$5=H$7,$B$5=H$7,$C$5=H$7, $D$5=H$7),IF(VLOOKUP($P441, 'Requirements Updated'!$A$4:$P$621,J$1,FALSE)=0, "",VLOOKUP($P441, 'Requirements Updated'!$A$4:$P$621,J$1,FALSE)), "")</f>
        <v/>
      </c>
      <c r="I441" s="35" t="str">
        <f>IF(OR($A$5=I$7,$B$5=I$7,$C$5=I$7, $D$5=I$7),IF(VLOOKUP($P441, 'Requirements Updated'!$A$4:$P$621,K$1,FALSE)=0, "",VLOOKUP($P441, 'Requirements Updated'!$A$4:$P$621,K$1,FALSE)), "")</f>
        <v/>
      </c>
      <c r="J441" s="35" t="str">
        <f>IF(OR($A$5=J$7,$B$5=J$7,$C$5=J$7, $D$5=J$7),IF(VLOOKUP($P441, 'Requirements Updated'!$A$4:$P$621,L$1,FALSE)=0, "",VLOOKUP($P441, 'Requirements Updated'!$A$4:$P$621,L$1,FALSE)), "")</f>
        <v/>
      </c>
      <c r="K441" s="35" t="str">
        <f>IF(OR($A$5=K$7,$B$5=K$7,$C$5=K$7, $D$5=K$7),IF(VLOOKUP($P441, 'Requirements Updated'!$A$4:$P$621,M$1,FALSE)=0, "",VLOOKUP($P441, 'Requirements Updated'!$A$4:$P$621,M$1,FALSE)), "")</f>
        <v/>
      </c>
      <c r="L441" s="17"/>
      <c r="M441" s="16" t="s">
        <v>28</v>
      </c>
      <c r="N441" s="17"/>
      <c r="O441" s="16" t="s">
        <v>228</v>
      </c>
      <c r="P441" s="16" t="str">
        <f t="shared" si="18"/>
        <v>RefrigeratorManufacturerTextProposedBuilding/BuildingDetails/Appliances/Refrigerator/Manufacturer</v>
      </c>
      <c r="Q441" s="94" t="s">
        <v>1207</v>
      </c>
      <c r="R441" s="18"/>
    </row>
    <row r="442" spans="1:18" ht="26.25" customHeight="1" x14ac:dyDescent="0.2">
      <c r="A442" s="56" t="s">
        <v>226</v>
      </c>
      <c r="B442" s="56" t="s">
        <v>47</v>
      </c>
      <c r="C442" s="56" t="s">
        <v>516</v>
      </c>
      <c r="D442" s="17" t="str">
        <f>IFERROR(VLOOKUP($M442, Tables!$F$3:$G$9, 2, FALSE), "NEEDS QUALIFIER")</f>
        <v>Proposed</v>
      </c>
      <c r="E442" s="56" t="str">
        <f>A442&amp;" Manufacturer Model Number"</f>
        <v>Refrigerator Manufacturer Model Number</v>
      </c>
      <c r="F442" s="16" t="str">
        <f t="shared" si="20"/>
        <v>Optional</v>
      </c>
      <c r="G442" s="16" t="str">
        <f t="shared" si="19"/>
        <v>Optional</v>
      </c>
      <c r="H442" s="35" t="str">
        <f>IF(OR($A$5=H$7,$B$5=H$7,$C$5=H$7, $D$5=H$7),IF(VLOOKUP($P442, 'Requirements Updated'!$A$4:$P$621,J$1,FALSE)=0, "",VLOOKUP($P442, 'Requirements Updated'!$A$4:$P$621,J$1,FALSE)), "")</f>
        <v/>
      </c>
      <c r="I442" s="35" t="str">
        <f>IF(OR($A$5=I$7,$B$5=I$7,$C$5=I$7, $D$5=I$7),IF(VLOOKUP($P442, 'Requirements Updated'!$A$4:$P$621,K$1,FALSE)=0, "",VLOOKUP($P442, 'Requirements Updated'!$A$4:$P$621,K$1,FALSE)), "")</f>
        <v/>
      </c>
      <c r="J442" s="35" t="str">
        <f>IF(OR($A$5=J$7,$B$5=J$7,$C$5=J$7, $D$5=J$7),IF(VLOOKUP($P442, 'Requirements Updated'!$A$4:$P$621,L$1,FALSE)=0, "",VLOOKUP($P442, 'Requirements Updated'!$A$4:$P$621,L$1,FALSE)), "")</f>
        <v/>
      </c>
      <c r="K442" s="35" t="str">
        <f>IF(OR($A$5=K$7,$B$5=K$7,$C$5=K$7, $D$5=K$7),IF(VLOOKUP($P442, 'Requirements Updated'!$A$4:$P$621,M$1,FALSE)=0, "",VLOOKUP($P442, 'Requirements Updated'!$A$4:$P$621,M$1,FALSE)), "")</f>
        <v/>
      </c>
      <c r="L442" s="17"/>
      <c r="M442" s="16" t="s">
        <v>28</v>
      </c>
      <c r="N442" s="17"/>
      <c r="O442" s="16" t="s">
        <v>229</v>
      </c>
      <c r="P442" s="16" t="str">
        <f t="shared" si="18"/>
        <v>RefrigeratorModel numberTextProposedBuilding/BuildingDetails/Appliances/Refrigerator/ModelNumber</v>
      </c>
      <c r="Q442" s="94" t="s">
        <v>1207</v>
      </c>
      <c r="R442" s="18"/>
    </row>
    <row r="443" spans="1:18" ht="26.25" customHeight="1" x14ac:dyDescent="0.2">
      <c r="A443" s="56" t="s">
        <v>226</v>
      </c>
      <c r="B443" s="56" t="s">
        <v>230</v>
      </c>
      <c r="C443" s="56" t="s">
        <v>520</v>
      </c>
      <c r="D443" s="17" t="str">
        <f>IFERROR(VLOOKUP($M443, Tables!$F$3:$G$9, 2, FALSE), "NEEDS QUALIFIER")</f>
        <v>Proposed</v>
      </c>
      <c r="E443" s="56" t="s">
        <v>756</v>
      </c>
      <c r="F443" s="16" t="str">
        <f t="shared" si="20"/>
        <v>Optional</v>
      </c>
      <c r="G443" s="16" t="str">
        <f t="shared" si="19"/>
        <v>Optional</v>
      </c>
      <c r="H443" s="35" t="str">
        <f>IF(OR($A$5=H$7,$B$5=H$7,$C$5=H$7, $D$5=H$7),IF(VLOOKUP($P443, 'Requirements Updated'!$A$4:$P$621,J$1,FALSE)=0, "",VLOOKUP($P443, 'Requirements Updated'!$A$4:$P$621,J$1,FALSE)), "")</f>
        <v/>
      </c>
      <c r="I443" s="35" t="str">
        <f>IF(OR($A$5=I$7,$B$5=I$7,$C$5=I$7, $D$5=I$7),IF(VLOOKUP($P443, 'Requirements Updated'!$A$4:$P$621,K$1,FALSE)=0, "",VLOOKUP($P443, 'Requirements Updated'!$A$4:$P$621,K$1,FALSE)), "")</f>
        <v/>
      </c>
      <c r="J443" s="35" t="str">
        <f>IF(OR($A$5=J$7,$B$5=J$7,$C$5=J$7, $D$5=J$7),IF(VLOOKUP($P443, 'Requirements Updated'!$A$4:$P$621,L$1,FALSE)=0, "",VLOOKUP($P443, 'Requirements Updated'!$A$4:$P$621,L$1,FALSE)), "")</f>
        <v/>
      </c>
      <c r="K443" s="35" t="str">
        <f>IF(OR($A$5=K$7,$B$5=K$7,$C$5=K$7, $D$5=K$7),IF(VLOOKUP($P443, 'Requirements Updated'!$A$4:$P$621,M$1,FALSE)=0, "",VLOOKUP($P443, 'Requirements Updated'!$A$4:$P$621,M$1,FALSE)), "")</f>
        <v/>
      </c>
      <c r="L443" s="17"/>
      <c r="M443" s="16" t="s">
        <v>28</v>
      </c>
      <c r="N443" s="17"/>
      <c r="O443" s="16" t="s">
        <v>231</v>
      </c>
      <c r="P443" s="16" t="str">
        <f t="shared" si="18"/>
        <v>RefrigeratorPrimary refrigeratorBooleanProposedBuilding/BuildingDetails/Appliances/Refrigerator/PrimaryIndicator</v>
      </c>
      <c r="Q443" s="94" t="s">
        <v>1207</v>
      </c>
      <c r="R443" s="18"/>
    </row>
    <row r="444" spans="1:18" ht="26.25" customHeight="1" x14ac:dyDescent="0.2">
      <c r="A444" s="56" t="s">
        <v>226</v>
      </c>
      <c r="B444" s="56" t="s">
        <v>71</v>
      </c>
      <c r="C444" s="56" t="s">
        <v>503</v>
      </c>
      <c r="D444" s="17" t="str">
        <f>IFERROR(VLOOKUP($M444, Tables!$F$3:$G$9, 2, FALSE), "NEEDS QUALIFIER")</f>
        <v>Proposed</v>
      </c>
      <c r="E444" s="56" t="str">
        <f>A444&amp;" manufacturer annual kWh consumption"</f>
        <v>Refrigerator manufacturer annual kWh consumption</v>
      </c>
      <c r="F444" s="16" t="str">
        <f t="shared" si="20"/>
        <v>Optional</v>
      </c>
      <c r="G444" s="16" t="str">
        <f t="shared" si="19"/>
        <v>Optional</v>
      </c>
      <c r="H444" s="35" t="str">
        <f>IF(OR($A$5=H$7,$B$5=H$7,$C$5=H$7, $D$5=H$7),IF(VLOOKUP($P444, 'Requirements Updated'!$A$4:$P$621,J$1,FALSE)=0, "",VLOOKUP($P444, 'Requirements Updated'!$A$4:$P$621,J$1,FALSE)), "")</f>
        <v/>
      </c>
      <c r="I444" s="35" t="str">
        <f>IF(OR($A$5=I$7,$B$5=I$7,$C$5=I$7, $D$5=I$7),IF(VLOOKUP($P444, 'Requirements Updated'!$A$4:$P$621,K$1,FALSE)=0, "",VLOOKUP($P444, 'Requirements Updated'!$A$4:$P$621,K$1,FALSE)), "")</f>
        <v/>
      </c>
      <c r="J444" s="35" t="str">
        <f>IF(OR($A$5=J$7,$B$5=J$7,$C$5=J$7, $D$5=J$7),IF(VLOOKUP($P444, 'Requirements Updated'!$A$4:$P$621,L$1,FALSE)=0, "",VLOOKUP($P444, 'Requirements Updated'!$A$4:$P$621,L$1,FALSE)), "")</f>
        <v/>
      </c>
      <c r="K444" s="35" t="str">
        <f>IF(OR($A$5=K$7,$B$5=K$7,$C$5=K$7, $D$5=K$7),IF(VLOOKUP($P444, 'Requirements Updated'!$A$4:$P$621,M$1,FALSE)=0, "",VLOOKUP($P444, 'Requirements Updated'!$A$4:$P$621,M$1,FALSE)), "")</f>
        <v/>
      </c>
      <c r="L444" s="17"/>
      <c r="M444" s="16" t="s">
        <v>28</v>
      </c>
      <c r="N444" s="17"/>
      <c r="O444" s="16" t="s">
        <v>232</v>
      </c>
      <c r="P444" s="16" t="str">
        <f t="shared" si="18"/>
        <v>RefrigeratorRated annual kWhNumberProposedBuilding/BuildingDetails/Appliances/Refrigerator/RatedAnnualkWh</v>
      </c>
      <c r="Q444" s="94" t="s">
        <v>1207</v>
      </c>
      <c r="R444" s="18"/>
    </row>
    <row r="445" spans="1:18" ht="26.25" customHeight="1" x14ac:dyDescent="0.2">
      <c r="A445" s="56" t="s">
        <v>226</v>
      </c>
      <c r="B445" s="56" t="s">
        <v>233</v>
      </c>
      <c r="C445" s="56" t="s">
        <v>504</v>
      </c>
      <c r="D445" s="17" t="str">
        <f>IFERROR(VLOOKUP($M445, Tables!$F$3:$G$9, 2, FALSE), "NEEDS QUALIFIER")</f>
        <v>Proposed</v>
      </c>
      <c r="E445" s="56" t="s">
        <v>755</v>
      </c>
      <c r="F445" s="16" t="str">
        <f t="shared" si="20"/>
        <v>Optional</v>
      </c>
      <c r="G445" s="16" t="str">
        <f t="shared" si="19"/>
        <v>Optional</v>
      </c>
      <c r="H445" s="35" t="str">
        <f>IF(OR($A$5=H$7,$B$5=H$7,$C$5=H$7, $D$5=H$7),IF(VLOOKUP($P445, 'Requirements Updated'!$A$4:$P$621,J$1,FALSE)=0, "",VLOOKUP($P445, 'Requirements Updated'!$A$4:$P$621,J$1,FALSE)), "")</f>
        <v/>
      </c>
      <c r="I445" s="35" t="str">
        <f>IF(OR($A$5=I$7,$B$5=I$7,$C$5=I$7, $D$5=I$7),IF(VLOOKUP($P445, 'Requirements Updated'!$A$4:$P$621,K$1,FALSE)=0, "",VLOOKUP($P445, 'Requirements Updated'!$A$4:$P$621,K$1,FALSE)), "")</f>
        <v/>
      </c>
      <c r="J445" s="35" t="str">
        <f>IF(OR($A$5=J$7,$B$5=J$7,$C$5=J$7, $D$5=J$7),IF(VLOOKUP($P445, 'Requirements Updated'!$A$4:$P$621,L$1,FALSE)=0, "",VLOOKUP($P445, 'Requirements Updated'!$A$4:$P$621,L$1,FALSE)), "")</f>
        <v/>
      </c>
      <c r="K445" s="35" t="str">
        <f>IF(OR($A$5=K$7,$B$5=K$7,$C$5=K$7, $D$5=K$7),IF(VLOOKUP($P445, 'Requirements Updated'!$A$4:$P$621,M$1,FALSE)=0, "",VLOOKUP($P445, 'Requirements Updated'!$A$4:$P$621,M$1,FALSE)), "")</f>
        <v/>
      </c>
      <c r="L445" s="17"/>
      <c r="M445" s="16" t="s">
        <v>28</v>
      </c>
      <c r="N445" s="17"/>
      <c r="O445" s="16" t="s">
        <v>234</v>
      </c>
      <c r="P445" s="16" t="str">
        <f t="shared" si="18"/>
        <v>RefrigeratorTypeEnumerationProposedBuilding/BuildingDetails/Appliances/Refrigerator/Type</v>
      </c>
      <c r="Q445" s="94" t="s">
        <v>1207</v>
      </c>
      <c r="R445" s="18"/>
    </row>
    <row r="446" spans="1:18" ht="26.25" customHeight="1" x14ac:dyDescent="0.2">
      <c r="A446" s="56" t="s">
        <v>226</v>
      </c>
      <c r="B446" s="56" t="s">
        <v>51</v>
      </c>
      <c r="C446" s="56" t="s">
        <v>503</v>
      </c>
      <c r="D446" s="17" t="str">
        <f>IFERROR(VLOOKUP($M446, Tables!$F$3:$G$9, 2, FALSE), "NEEDS QUALIFIER")</f>
        <v>Proposed</v>
      </c>
      <c r="E446" s="56" t="str">
        <f>A446&amp;" Manufactured Year"</f>
        <v>Refrigerator Manufactured Year</v>
      </c>
      <c r="F446" s="16" t="str">
        <f t="shared" si="20"/>
        <v>Optional</v>
      </c>
      <c r="G446" s="16" t="str">
        <f t="shared" si="19"/>
        <v>Optional</v>
      </c>
      <c r="H446" s="35" t="str">
        <f>IF(OR($A$5=H$7,$B$5=H$7,$C$5=H$7, $D$5=H$7),IF(VLOOKUP($P446, 'Requirements Updated'!$A$4:$P$621,J$1,FALSE)=0, "",VLOOKUP($P446, 'Requirements Updated'!$A$4:$P$621,J$1,FALSE)), "")</f>
        <v/>
      </c>
      <c r="I446" s="35" t="str">
        <f>IF(OR($A$5=I$7,$B$5=I$7,$C$5=I$7, $D$5=I$7),IF(VLOOKUP($P446, 'Requirements Updated'!$A$4:$P$621,K$1,FALSE)=0, "",VLOOKUP($P446, 'Requirements Updated'!$A$4:$P$621,K$1,FALSE)), "")</f>
        <v/>
      </c>
      <c r="J446" s="35" t="str">
        <f>IF(OR($A$5=J$7,$B$5=J$7,$C$5=J$7, $D$5=J$7),IF(VLOOKUP($P446, 'Requirements Updated'!$A$4:$P$621,L$1,FALSE)=0, "",VLOOKUP($P446, 'Requirements Updated'!$A$4:$P$621,L$1,FALSE)), "")</f>
        <v/>
      </c>
      <c r="K446" s="35" t="str">
        <f>IF(OR($A$5=K$7,$B$5=K$7,$C$5=K$7, $D$5=K$7),IF(VLOOKUP($P446, 'Requirements Updated'!$A$4:$P$621,M$1,FALSE)=0, "",VLOOKUP($P446, 'Requirements Updated'!$A$4:$P$621,M$1,FALSE)), "")</f>
        <v/>
      </c>
      <c r="L446" s="17"/>
      <c r="M446" s="16" t="s">
        <v>28</v>
      </c>
      <c r="N446" s="17"/>
      <c r="O446" s="16" t="s">
        <v>235</v>
      </c>
      <c r="P446" s="16" t="str">
        <f t="shared" si="18"/>
        <v>RefrigeratorModel yearNumberProposedBuilding/BuildingDetails/Appliances/Refrigerator/ModelYear</v>
      </c>
      <c r="Q446" s="94" t="s">
        <v>1207</v>
      </c>
      <c r="R446" s="18"/>
    </row>
    <row r="447" spans="1:18" ht="26.25" customHeight="1" x14ac:dyDescent="0.2">
      <c r="A447" s="56" t="s">
        <v>226</v>
      </c>
      <c r="B447" s="56" t="s">
        <v>58</v>
      </c>
      <c r="C447" s="56" t="s">
        <v>504</v>
      </c>
      <c r="D447" s="17" t="str">
        <f>IFERROR(VLOOKUP($M447, Tables!$F$3:$G$9, 2, FALSE), "NEEDS QUALIFIER")</f>
        <v>Post</v>
      </c>
      <c r="E447" s="56" t="s">
        <v>596</v>
      </c>
      <c r="F447" s="16" t="str">
        <f t="shared" si="20"/>
        <v>Optional</v>
      </c>
      <c r="G447" s="16" t="str">
        <f t="shared" si="19"/>
        <v>Optional</v>
      </c>
      <c r="H447" s="35" t="str">
        <f>IF(OR($A$5=H$7,$B$5=H$7,$C$5=H$7, $D$5=H$7),IF(VLOOKUP($P447, 'Requirements Updated'!$A$4:$P$621,J$1,FALSE)=0, "",VLOOKUP($P447, 'Requirements Updated'!$A$4:$P$621,J$1,FALSE)), "")</f>
        <v/>
      </c>
      <c r="I447" s="35" t="str">
        <f>IF(OR($A$5=I$7,$B$5=I$7,$C$5=I$7, $D$5=I$7),IF(VLOOKUP($P447, 'Requirements Updated'!$A$4:$P$621,K$1,FALSE)=0, "",VLOOKUP($P447, 'Requirements Updated'!$A$4:$P$621,K$1,FALSE)), "")</f>
        <v/>
      </c>
      <c r="J447" s="35" t="str">
        <f>IF(OR($A$5=J$7,$B$5=J$7,$C$5=J$7, $D$5=J$7),IF(VLOOKUP($P447, 'Requirements Updated'!$A$4:$P$621,L$1,FALSE)=0, "",VLOOKUP($P447, 'Requirements Updated'!$A$4:$P$621,L$1,FALSE)), "")</f>
        <v/>
      </c>
      <c r="K447" s="35" t="str">
        <f>IF(OR($A$5=K$7,$B$5=K$7,$C$5=K$7, $D$5=K$7),IF(VLOOKUP($P447, 'Requirements Updated'!$A$4:$P$621,M$1,FALSE)=0, "",VLOOKUP($P447, 'Requirements Updated'!$A$4:$P$621,M$1,FALSE)), "")</f>
        <v/>
      </c>
      <c r="L447" s="17"/>
      <c r="M447" s="16" t="s">
        <v>296</v>
      </c>
      <c r="N447" s="17"/>
      <c r="O447" s="16" t="s">
        <v>227</v>
      </c>
      <c r="P447" s="16" t="str">
        <f t="shared" si="18"/>
        <v>RefrigeratorThird party certificationEnumerationPostBuilding/BuildingDetails/Appliances/Refrigerator/ThirdPartyCertification</v>
      </c>
      <c r="Q447" s="94"/>
      <c r="R447" s="18"/>
    </row>
    <row r="448" spans="1:18" ht="26.25" customHeight="1" x14ac:dyDescent="0.2">
      <c r="A448" s="56" t="s">
        <v>226</v>
      </c>
      <c r="B448" s="56" t="s">
        <v>45</v>
      </c>
      <c r="C448" s="56" t="s">
        <v>516</v>
      </c>
      <c r="D448" s="17" t="str">
        <f>IFERROR(VLOOKUP($M448, Tables!$F$3:$G$9, 2, FALSE), "NEEDS QUALIFIER")</f>
        <v>Post</v>
      </c>
      <c r="E448" s="56" t="str">
        <f>A448&amp;" Manufacturer Name"</f>
        <v>Refrigerator Manufacturer Name</v>
      </c>
      <c r="F448" s="16" t="str">
        <f t="shared" si="20"/>
        <v>Optional</v>
      </c>
      <c r="G448" s="16" t="str">
        <f t="shared" si="19"/>
        <v>Optional</v>
      </c>
      <c r="H448" s="35" t="str">
        <f>IF(OR($A$5=H$7,$B$5=H$7,$C$5=H$7, $D$5=H$7),IF(VLOOKUP($P448, 'Requirements Updated'!$A$4:$P$621,J$1,FALSE)=0, "",VLOOKUP($P448, 'Requirements Updated'!$A$4:$P$621,J$1,FALSE)), "")</f>
        <v/>
      </c>
      <c r="I448" s="35" t="str">
        <f>IF(OR($A$5=I$7,$B$5=I$7,$C$5=I$7, $D$5=I$7),IF(VLOOKUP($P448, 'Requirements Updated'!$A$4:$P$621,K$1,FALSE)=0, "",VLOOKUP($P448, 'Requirements Updated'!$A$4:$P$621,K$1,FALSE)), "")</f>
        <v/>
      </c>
      <c r="J448" s="35" t="str">
        <f>IF(OR($A$5=J$7,$B$5=J$7,$C$5=J$7, $D$5=J$7),IF(VLOOKUP($P448, 'Requirements Updated'!$A$4:$P$621,L$1,FALSE)=0, "",VLOOKUP($P448, 'Requirements Updated'!$A$4:$P$621,L$1,FALSE)), "")</f>
        <v/>
      </c>
      <c r="K448" s="35" t="str">
        <f>IF(OR($A$5=K$7,$B$5=K$7,$C$5=K$7, $D$5=K$7),IF(VLOOKUP($P448, 'Requirements Updated'!$A$4:$P$621,M$1,FALSE)=0, "",VLOOKUP($P448, 'Requirements Updated'!$A$4:$P$621,M$1,FALSE)), "")</f>
        <v/>
      </c>
      <c r="L448" s="17"/>
      <c r="M448" s="16" t="s">
        <v>296</v>
      </c>
      <c r="N448" s="17"/>
      <c r="O448" s="16" t="s">
        <v>228</v>
      </c>
      <c r="P448" s="16" t="str">
        <f t="shared" si="18"/>
        <v>RefrigeratorManufacturerTextPostBuilding/BuildingDetails/Appliances/Refrigerator/Manufacturer</v>
      </c>
      <c r="Q448" s="94"/>
      <c r="R448" s="18"/>
    </row>
    <row r="449" spans="1:18" ht="26.25" customHeight="1" x14ac:dyDescent="0.2">
      <c r="A449" s="56" t="s">
        <v>226</v>
      </c>
      <c r="B449" s="56" t="s">
        <v>47</v>
      </c>
      <c r="C449" s="56" t="s">
        <v>516</v>
      </c>
      <c r="D449" s="17" t="str">
        <f>IFERROR(VLOOKUP($M449, Tables!$F$3:$G$9, 2, FALSE), "NEEDS QUALIFIER")</f>
        <v>Post</v>
      </c>
      <c r="E449" s="56" t="str">
        <f>A449&amp;" Manufacturer Model Number"</f>
        <v>Refrigerator Manufacturer Model Number</v>
      </c>
      <c r="F449" s="16" t="str">
        <f t="shared" si="20"/>
        <v>Optional</v>
      </c>
      <c r="G449" s="16" t="str">
        <f t="shared" si="19"/>
        <v>Optional</v>
      </c>
      <c r="H449" s="35" t="str">
        <f>IF(OR($A$5=H$7,$B$5=H$7,$C$5=H$7, $D$5=H$7),IF(VLOOKUP($P449, 'Requirements Updated'!$A$4:$P$621,J$1,FALSE)=0, "",VLOOKUP($P449, 'Requirements Updated'!$A$4:$P$621,J$1,FALSE)), "")</f>
        <v/>
      </c>
      <c r="I449" s="35" t="str">
        <f>IF(OR($A$5=I$7,$B$5=I$7,$C$5=I$7, $D$5=I$7),IF(VLOOKUP($P449, 'Requirements Updated'!$A$4:$P$621,K$1,FALSE)=0, "",VLOOKUP($P449, 'Requirements Updated'!$A$4:$P$621,K$1,FALSE)), "")</f>
        <v/>
      </c>
      <c r="J449" s="35" t="str">
        <f>IF(OR($A$5=J$7,$B$5=J$7,$C$5=J$7, $D$5=J$7),IF(VLOOKUP($P449, 'Requirements Updated'!$A$4:$P$621,L$1,FALSE)=0, "",VLOOKUP($P449, 'Requirements Updated'!$A$4:$P$621,L$1,FALSE)), "")</f>
        <v/>
      </c>
      <c r="K449" s="35" t="str">
        <f>IF(OR($A$5=K$7,$B$5=K$7,$C$5=K$7, $D$5=K$7),IF(VLOOKUP($P449, 'Requirements Updated'!$A$4:$P$621,M$1,FALSE)=0, "",VLOOKUP($P449, 'Requirements Updated'!$A$4:$P$621,M$1,FALSE)), "")</f>
        <v/>
      </c>
      <c r="L449" s="17"/>
      <c r="M449" s="16" t="s">
        <v>296</v>
      </c>
      <c r="N449" s="17"/>
      <c r="O449" s="16" t="s">
        <v>229</v>
      </c>
      <c r="P449" s="16" t="str">
        <f t="shared" si="18"/>
        <v>RefrigeratorModel numberTextPostBuilding/BuildingDetails/Appliances/Refrigerator/ModelNumber</v>
      </c>
      <c r="Q449" s="94"/>
      <c r="R449" s="18"/>
    </row>
    <row r="450" spans="1:18" ht="26.25" customHeight="1" x14ac:dyDescent="0.2">
      <c r="A450" s="56" t="s">
        <v>226</v>
      </c>
      <c r="B450" s="56" t="s">
        <v>230</v>
      </c>
      <c r="C450" s="56" t="s">
        <v>520</v>
      </c>
      <c r="D450" s="17" t="str">
        <f>IFERROR(VLOOKUP($M450, Tables!$F$3:$G$9, 2, FALSE), "NEEDS QUALIFIER")</f>
        <v>Post</v>
      </c>
      <c r="E450" s="56" t="s">
        <v>756</v>
      </c>
      <c r="F450" s="16" t="str">
        <f t="shared" si="20"/>
        <v>Optional</v>
      </c>
      <c r="G450" s="16" t="str">
        <f t="shared" si="19"/>
        <v>Optional</v>
      </c>
      <c r="H450" s="35" t="str">
        <f>IF(OR($A$5=H$7,$B$5=H$7,$C$5=H$7, $D$5=H$7),IF(VLOOKUP($P450, 'Requirements Updated'!$A$4:$P$621,J$1,FALSE)=0, "",VLOOKUP($P450, 'Requirements Updated'!$A$4:$P$621,J$1,FALSE)), "")</f>
        <v/>
      </c>
      <c r="I450" s="35" t="str">
        <f>IF(OR($A$5=I$7,$B$5=I$7,$C$5=I$7, $D$5=I$7),IF(VLOOKUP($P450, 'Requirements Updated'!$A$4:$P$621,K$1,FALSE)=0, "",VLOOKUP($P450, 'Requirements Updated'!$A$4:$P$621,K$1,FALSE)), "")</f>
        <v/>
      </c>
      <c r="J450" s="35" t="str">
        <f>IF(OR($A$5=J$7,$B$5=J$7,$C$5=J$7, $D$5=J$7),IF(VLOOKUP($P450, 'Requirements Updated'!$A$4:$P$621,L$1,FALSE)=0, "",VLOOKUP($P450, 'Requirements Updated'!$A$4:$P$621,L$1,FALSE)), "")</f>
        <v/>
      </c>
      <c r="K450" s="35" t="str">
        <f>IF(OR($A$5=K$7,$B$5=K$7,$C$5=K$7, $D$5=K$7),IF(VLOOKUP($P450, 'Requirements Updated'!$A$4:$P$621,M$1,FALSE)=0, "",VLOOKUP($P450, 'Requirements Updated'!$A$4:$P$621,M$1,FALSE)), "")</f>
        <v/>
      </c>
      <c r="L450" s="17"/>
      <c r="M450" s="16" t="s">
        <v>296</v>
      </c>
      <c r="N450" s="17"/>
      <c r="O450" s="16" t="s">
        <v>231</v>
      </c>
      <c r="P450" s="16" t="str">
        <f t="shared" si="18"/>
        <v>RefrigeratorPrimary refrigeratorBooleanPostBuilding/BuildingDetails/Appliances/Refrigerator/PrimaryIndicator</v>
      </c>
      <c r="Q450" s="94"/>
      <c r="R450" s="18"/>
    </row>
    <row r="451" spans="1:18" ht="26.25" customHeight="1" x14ac:dyDescent="0.2">
      <c r="A451" s="56" t="s">
        <v>226</v>
      </c>
      <c r="B451" s="56" t="s">
        <v>71</v>
      </c>
      <c r="C451" s="56" t="s">
        <v>503</v>
      </c>
      <c r="D451" s="17" t="str">
        <f>IFERROR(VLOOKUP($M451, Tables!$F$3:$G$9, 2, FALSE), "NEEDS QUALIFIER")</f>
        <v>Post</v>
      </c>
      <c r="E451" s="56" t="str">
        <f>A451&amp;" manufacturer annual kWh consumption"</f>
        <v>Refrigerator manufacturer annual kWh consumption</v>
      </c>
      <c r="F451" s="16" t="str">
        <f t="shared" si="20"/>
        <v>Optional</v>
      </c>
      <c r="G451" s="16" t="str">
        <f t="shared" si="19"/>
        <v>Optional</v>
      </c>
      <c r="H451" s="35" t="str">
        <f>IF(OR($A$5=H$7,$B$5=H$7,$C$5=H$7, $D$5=H$7),IF(VLOOKUP($P451, 'Requirements Updated'!$A$4:$P$621,J$1,FALSE)=0, "",VLOOKUP($P451, 'Requirements Updated'!$A$4:$P$621,J$1,FALSE)), "")</f>
        <v/>
      </c>
      <c r="I451" s="35" t="str">
        <f>IF(OR($A$5=I$7,$B$5=I$7,$C$5=I$7, $D$5=I$7),IF(VLOOKUP($P451, 'Requirements Updated'!$A$4:$P$621,K$1,FALSE)=0, "",VLOOKUP($P451, 'Requirements Updated'!$A$4:$P$621,K$1,FALSE)), "")</f>
        <v/>
      </c>
      <c r="J451" s="35" t="str">
        <f>IF(OR($A$5=J$7,$B$5=J$7,$C$5=J$7, $D$5=J$7),IF(VLOOKUP($P451, 'Requirements Updated'!$A$4:$P$621,L$1,FALSE)=0, "",VLOOKUP($P451, 'Requirements Updated'!$A$4:$P$621,L$1,FALSE)), "")</f>
        <v/>
      </c>
      <c r="K451" s="35" t="str">
        <f>IF(OR($A$5=K$7,$B$5=K$7,$C$5=K$7, $D$5=K$7),IF(VLOOKUP($P451, 'Requirements Updated'!$A$4:$P$621,M$1,FALSE)=0, "",VLOOKUP($P451, 'Requirements Updated'!$A$4:$P$621,M$1,FALSE)), "")</f>
        <v/>
      </c>
      <c r="L451" s="17"/>
      <c r="M451" s="16" t="s">
        <v>296</v>
      </c>
      <c r="N451" s="17"/>
      <c r="O451" s="16" t="s">
        <v>232</v>
      </c>
      <c r="P451" s="16" t="str">
        <f t="shared" si="18"/>
        <v>RefrigeratorRated annual kWhNumberPostBuilding/BuildingDetails/Appliances/Refrigerator/RatedAnnualkWh</v>
      </c>
      <c r="Q451" s="94"/>
      <c r="R451" s="18"/>
    </row>
    <row r="452" spans="1:18" ht="26.25" customHeight="1" x14ac:dyDescent="0.2">
      <c r="A452" s="56" t="s">
        <v>226</v>
      </c>
      <c r="B452" s="56" t="s">
        <v>233</v>
      </c>
      <c r="C452" s="56" t="s">
        <v>504</v>
      </c>
      <c r="D452" s="17" t="str">
        <f>IFERROR(VLOOKUP($M452, Tables!$F$3:$G$9, 2, FALSE), "NEEDS QUALIFIER")</f>
        <v>Post</v>
      </c>
      <c r="E452" s="56" t="s">
        <v>755</v>
      </c>
      <c r="F452" s="16" t="str">
        <f t="shared" si="20"/>
        <v>Optional</v>
      </c>
      <c r="G452" s="16" t="str">
        <f t="shared" si="19"/>
        <v>Optional</v>
      </c>
      <c r="H452" s="35" t="str">
        <f>IF(OR($A$5=H$7,$B$5=H$7,$C$5=H$7, $D$5=H$7),IF(VLOOKUP($P452, 'Requirements Updated'!$A$4:$P$621,J$1,FALSE)=0, "",VLOOKUP($P452, 'Requirements Updated'!$A$4:$P$621,J$1,FALSE)), "")</f>
        <v/>
      </c>
      <c r="I452" s="35" t="str">
        <f>IF(OR($A$5=I$7,$B$5=I$7,$C$5=I$7, $D$5=I$7),IF(VLOOKUP($P452, 'Requirements Updated'!$A$4:$P$621,K$1,FALSE)=0, "",VLOOKUP($P452, 'Requirements Updated'!$A$4:$P$621,K$1,FALSE)), "")</f>
        <v/>
      </c>
      <c r="J452" s="35" t="str">
        <f>IF(OR($A$5=J$7,$B$5=J$7,$C$5=J$7, $D$5=J$7),IF(VLOOKUP($P452, 'Requirements Updated'!$A$4:$P$621,L$1,FALSE)=0, "",VLOOKUP($P452, 'Requirements Updated'!$A$4:$P$621,L$1,FALSE)), "")</f>
        <v/>
      </c>
      <c r="K452" s="35" t="str">
        <f>IF(OR($A$5=K$7,$B$5=K$7,$C$5=K$7, $D$5=K$7),IF(VLOOKUP($P452, 'Requirements Updated'!$A$4:$P$621,M$1,FALSE)=0, "",VLOOKUP($P452, 'Requirements Updated'!$A$4:$P$621,M$1,FALSE)), "")</f>
        <v/>
      </c>
      <c r="L452" s="17"/>
      <c r="M452" s="16" t="s">
        <v>296</v>
      </c>
      <c r="N452" s="17"/>
      <c r="O452" s="16" t="s">
        <v>234</v>
      </c>
      <c r="P452" s="16" t="str">
        <f t="shared" si="18"/>
        <v>RefrigeratorTypeEnumerationPostBuilding/BuildingDetails/Appliances/Refrigerator/Type</v>
      </c>
      <c r="Q452" s="94"/>
      <c r="R452" s="18"/>
    </row>
    <row r="453" spans="1:18" ht="26.25" customHeight="1" x14ac:dyDescent="0.2">
      <c r="A453" s="56" t="s">
        <v>226</v>
      </c>
      <c r="B453" s="56" t="s">
        <v>51</v>
      </c>
      <c r="C453" s="56" t="s">
        <v>503</v>
      </c>
      <c r="D453" s="17" t="str">
        <f>IFERROR(VLOOKUP($M453, Tables!$F$3:$G$9, 2, FALSE), "NEEDS QUALIFIER")</f>
        <v>Post</v>
      </c>
      <c r="E453" s="56" t="str">
        <f>A453&amp;" Manufactured Year"</f>
        <v>Refrigerator Manufactured Year</v>
      </c>
      <c r="F453" s="16" t="str">
        <f t="shared" si="20"/>
        <v>Optional</v>
      </c>
      <c r="G453" s="16" t="str">
        <f t="shared" si="19"/>
        <v>Optional</v>
      </c>
      <c r="H453" s="35" t="str">
        <f>IF(OR($A$5=H$7,$B$5=H$7,$C$5=H$7, $D$5=H$7),IF(VLOOKUP($P453, 'Requirements Updated'!$A$4:$P$621,J$1,FALSE)=0, "",VLOOKUP($P453, 'Requirements Updated'!$A$4:$P$621,J$1,FALSE)), "")</f>
        <v/>
      </c>
      <c r="I453" s="35" t="str">
        <f>IF(OR($A$5=I$7,$B$5=I$7,$C$5=I$7, $D$5=I$7),IF(VLOOKUP($P453, 'Requirements Updated'!$A$4:$P$621,K$1,FALSE)=0, "",VLOOKUP($P453, 'Requirements Updated'!$A$4:$P$621,K$1,FALSE)), "")</f>
        <v/>
      </c>
      <c r="J453" s="35" t="str">
        <f>IF(OR($A$5=J$7,$B$5=J$7,$C$5=J$7, $D$5=J$7),IF(VLOOKUP($P453, 'Requirements Updated'!$A$4:$P$621,L$1,FALSE)=0, "",VLOOKUP($P453, 'Requirements Updated'!$A$4:$P$621,L$1,FALSE)), "")</f>
        <v/>
      </c>
      <c r="K453" s="35" t="str">
        <f>IF(OR($A$5=K$7,$B$5=K$7,$C$5=K$7, $D$5=K$7),IF(VLOOKUP($P453, 'Requirements Updated'!$A$4:$P$621,M$1,FALSE)=0, "",VLOOKUP($P453, 'Requirements Updated'!$A$4:$P$621,M$1,FALSE)), "")</f>
        <v/>
      </c>
      <c r="L453" s="17"/>
      <c r="M453" s="16" t="s">
        <v>296</v>
      </c>
      <c r="N453" s="17"/>
      <c r="O453" s="16" t="s">
        <v>235</v>
      </c>
      <c r="P453" s="16" t="str">
        <f t="shared" si="18"/>
        <v>RefrigeratorModel yearNumberPostBuilding/BuildingDetails/Appliances/Refrigerator/ModelYear</v>
      </c>
      <c r="Q453" s="94"/>
      <c r="R453" s="18"/>
    </row>
    <row r="454" spans="1:18" ht="26.25" customHeight="1" x14ac:dyDescent="0.2">
      <c r="A454" s="56" t="s">
        <v>226</v>
      </c>
      <c r="B454" s="56" t="s">
        <v>297</v>
      </c>
      <c r="C454" s="56" t="s">
        <v>117</v>
      </c>
      <c r="D454" s="17" t="str">
        <f>IFERROR(VLOOKUP($M454, Tables!$F$3:$G$9, 2, FALSE), "NEEDS QUALIFIER")</f>
        <v>Post</v>
      </c>
      <c r="E454" s="56" t="s">
        <v>760</v>
      </c>
      <c r="F454" s="16" t="str">
        <f t="shared" si="20"/>
        <v>Optional</v>
      </c>
      <c r="G454" s="16" t="str">
        <f t="shared" si="19"/>
        <v>Optional</v>
      </c>
      <c r="H454" s="35" t="str">
        <f>IF(OR($A$5=H$7,$B$5=H$7,$C$5=H$7, $D$5=H$7),IF(VLOOKUP($P454, 'Requirements Updated'!$A$4:$P$621,J$1,FALSE)=0, "",VLOOKUP($P454, 'Requirements Updated'!$A$4:$P$621,J$1,FALSE)), "")</f>
        <v/>
      </c>
      <c r="I454" s="35" t="str">
        <f>IF(OR($A$5=I$7,$B$5=I$7,$C$5=I$7, $D$5=I$7),IF(VLOOKUP($P454, 'Requirements Updated'!$A$4:$P$621,K$1,FALSE)=0, "",VLOOKUP($P454, 'Requirements Updated'!$A$4:$P$621,K$1,FALSE)), "")</f>
        <v/>
      </c>
      <c r="J454" s="35" t="str">
        <f>IF(OR($A$5=J$7,$B$5=J$7,$C$5=J$7, $D$5=J$7),IF(VLOOKUP($P454, 'Requirements Updated'!$A$4:$P$621,L$1,FALSE)=0, "",VLOOKUP($P454, 'Requirements Updated'!$A$4:$P$621,L$1,FALSE)), "")</f>
        <v/>
      </c>
      <c r="K454" s="35" t="str">
        <f>IF(OR($A$5=K$7,$B$5=K$7,$C$5=K$7, $D$5=K$7),IF(VLOOKUP($P454, 'Requirements Updated'!$A$4:$P$621,M$1,FALSE)=0, "",VLOOKUP($P454, 'Requirements Updated'!$A$4:$P$621,M$1,FALSE)), "")</f>
        <v/>
      </c>
      <c r="L454" s="17"/>
      <c r="M454" s="16" t="s">
        <v>296</v>
      </c>
      <c r="N454" s="17"/>
      <c r="O454" s="16" t="s">
        <v>298</v>
      </c>
      <c r="P454" s="16" t="str">
        <f t="shared" si="18"/>
        <v>RefrigeratorReplaced systemSystem IDPostProject/ProjectDetails/Measures/Measure/ReplacedComponents/ReplacedComponent</v>
      </c>
      <c r="Q454" s="94"/>
      <c r="R454" s="18"/>
    </row>
    <row r="455" spans="1:18" ht="26.25" customHeight="1" x14ac:dyDescent="0.2">
      <c r="A455" s="56" t="s">
        <v>361</v>
      </c>
      <c r="B455" s="56" t="s">
        <v>605</v>
      </c>
      <c r="C455" s="56" t="s">
        <v>504</v>
      </c>
      <c r="D455" s="17" t="str">
        <f>IFERROR(VLOOKUP($M455, Tables!$F$3:$G$9, 2, FALSE), "NEEDS QUALIFIER")</f>
        <v>Pre</v>
      </c>
      <c r="E455" s="56" t="s">
        <v>749</v>
      </c>
      <c r="F455" s="16" t="str">
        <f t="shared" si="20"/>
        <v>Optional</v>
      </c>
      <c r="G455" s="16" t="str">
        <f t="shared" si="19"/>
        <v>Optional</v>
      </c>
      <c r="H455" s="35" t="str">
        <f>IF(OR($A$5=H$7,$B$5=H$7,$C$5=H$7, $D$5=H$7),IF(VLOOKUP($P455, 'Requirements Updated'!$A$4:$P$621,J$1,FALSE)=0, "",VLOOKUP($P455, 'Requirements Updated'!$A$4:$P$621,J$1,FALSE)), "")</f>
        <v/>
      </c>
      <c r="I455" s="35" t="str">
        <f>IF(OR($A$5=I$7,$B$5=I$7,$C$5=I$7, $D$5=I$7),IF(VLOOKUP($P455, 'Requirements Updated'!$A$4:$P$621,K$1,FALSE)=0, "",VLOOKUP($P455, 'Requirements Updated'!$A$4:$P$621,K$1,FALSE)), "")</f>
        <v/>
      </c>
      <c r="J455" s="35" t="str">
        <f>IF(OR($A$5=J$7,$B$5=J$7,$C$5=J$7, $D$5=J$7),IF(VLOOKUP($P455, 'Requirements Updated'!$A$4:$P$621,L$1,FALSE)=0, "",VLOOKUP($P455, 'Requirements Updated'!$A$4:$P$621,L$1,FALSE)), "")</f>
        <v/>
      </c>
      <c r="K455" s="35" t="str">
        <f>IF(OR($A$5=K$7,$B$5=K$7,$C$5=K$7, $D$5=K$7),IF(VLOOKUP($P455, 'Requirements Updated'!$A$4:$P$621,M$1,FALSE)=0, "",VLOOKUP($P455, 'Requirements Updated'!$A$4:$P$621,M$1,FALSE)), "")</f>
        <v/>
      </c>
      <c r="L455" s="17"/>
      <c r="M455" s="16" t="s">
        <v>21</v>
      </c>
      <c r="N455" s="17"/>
      <c r="O455" s="16" t="s">
        <v>604</v>
      </c>
      <c r="P455" s="16" t="str">
        <f t="shared" si="18"/>
        <v>RoofRadiant barrier locationEnumerationPreBuilding/BuildingDetails/Enclosure/AtticAndRoof/Roofs /Roof/RadiantBarrierLocation</v>
      </c>
      <c r="Q455" s="94"/>
      <c r="R455" s="18"/>
    </row>
    <row r="456" spans="1:18" ht="26.25" customHeight="1" x14ac:dyDescent="0.2">
      <c r="A456" s="56" t="s">
        <v>361</v>
      </c>
      <c r="B456" s="56" t="s">
        <v>364</v>
      </c>
      <c r="C456" s="56" t="s">
        <v>504</v>
      </c>
      <c r="D456" s="17" t="str">
        <f>IFERROR(VLOOKUP($M456, Tables!$F$3:$G$9, 2, FALSE), "NEEDS QUALIFIER")</f>
        <v>Pre</v>
      </c>
      <c r="E456" s="56" t="s">
        <v>744</v>
      </c>
      <c r="F456" s="16" t="str">
        <f t="shared" si="20"/>
        <v>Optional</v>
      </c>
      <c r="G456" s="16" t="str">
        <f t="shared" si="19"/>
        <v>Optional</v>
      </c>
      <c r="H456" s="35" t="str">
        <f>IF(OR($A$5=H$7,$B$5=H$7,$C$5=H$7, $D$5=H$7),IF(VLOOKUP($P456, 'Requirements Updated'!$A$4:$P$621,J$1,FALSE)=0, "",VLOOKUP($P456, 'Requirements Updated'!$A$4:$P$621,J$1,FALSE)), "")</f>
        <v/>
      </c>
      <c r="I456" s="35" t="str">
        <f>IF(OR($A$5=I$7,$B$5=I$7,$C$5=I$7, $D$5=I$7),IF(VLOOKUP($P456, 'Requirements Updated'!$A$4:$P$621,K$1,FALSE)=0, "",VLOOKUP($P456, 'Requirements Updated'!$A$4:$P$621,K$1,FALSE)), "")</f>
        <v/>
      </c>
      <c r="J456" s="35" t="str">
        <f>IF(OR($A$5=J$7,$B$5=J$7,$C$5=J$7, $D$5=J$7),IF(VLOOKUP($P456, 'Requirements Updated'!$A$4:$P$621,L$1,FALSE)=0, "",VLOOKUP($P456, 'Requirements Updated'!$A$4:$P$621,L$1,FALSE)), "")</f>
        <v/>
      </c>
      <c r="K456" s="35" t="str">
        <f>IF(OR($A$5=K$7,$B$5=K$7,$C$5=K$7, $D$5=K$7),IF(VLOOKUP($P456, 'Requirements Updated'!$A$4:$P$621,M$1,FALSE)=0, "",VLOOKUP($P456, 'Requirements Updated'!$A$4:$P$621,M$1,FALSE)), "")</f>
        <v/>
      </c>
      <c r="L456" s="17"/>
      <c r="M456" s="16" t="s">
        <v>21</v>
      </c>
      <c r="N456" s="17"/>
      <c r="O456" s="16" t="s">
        <v>365</v>
      </c>
      <c r="P456" s="16" t="str">
        <f t="shared" si="18"/>
        <v>RoofRoof typeEnumerationPreBuilding/BuildingDetails/Enclosure/AtticAndRoof/Roofs/Roof/RoofType</v>
      </c>
      <c r="Q456" s="94"/>
      <c r="R456" s="18"/>
    </row>
    <row r="457" spans="1:18" ht="26.25" customHeight="1" x14ac:dyDescent="0.2">
      <c r="A457" s="56" t="s">
        <v>361</v>
      </c>
      <c r="B457" s="56" t="s">
        <v>362</v>
      </c>
      <c r="C457" s="56" t="s">
        <v>520</v>
      </c>
      <c r="D457" s="17" t="str">
        <f>IFERROR(VLOOKUP($M457, Tables!$F$3:$G$9, 2, FALSE), "NEEDS QUALIFIER")</f>
        <v>Pre</v>
      </c>
      <c r="E457" s="56" t="s">
        <v>1156</v>
      </c>
      <c r="F457" s="16" t="str">
        <f t="shared" si="20"/>
        <v>Optional</v>
      </c>
      <c r="G457" s="16" t="str">
        <f t="shared" si="19"/>
        <v>Optional</v>
      </c>
      <c r="H457" s="35" t="str">
        <f>IF(OR($A$5=H$7,$B$5=H$7,$C$5=H$7, $D$5=H$7),IF(VLOOKUP($P457, 'Requirements Updated'!$A$4:$P$621,J$1,FALSE)=0, "",VLOOKUP($P457, 'Requirements Updated'!$A$4:$P$621,J$1,FALSE)), "")</f>
        <v/>
      </c>
      <c r="I457" s="35" t="str">
        <f>IF(OR($A$5=I$7,$B$5=I$7,$C$5=I$7, $D$5=I$7),IF(VLOOKUP($P457, 'Requirements Updated'!$A$4:$P$621,K$1,FALSE)=0, "",VLOOKUP($P457, 'Requirements Updated'!$A$4:$P$621,K$1,FALSE)), "")</f>
        <v/>
      </c>
      <c r="J457" s="35" t="str">
        <f>IF(OR($A$5=J$7,$B$5=J$7,$C$5=J$7, $D$5=J$7),IF(VLOOKUP($P457, 'Requirements Updated'!$A$4:$P$621,L$1,FALSE)=0, "",VLOOKUP($P457, 'Requirements Updated'!$A$4:$P$621,L$1,FALSE)), "")</f>
        <v/>
      </c>
      <c r="K457" s="35" t="str">
        <f>IF(OR($A$5=K$7,$B$5=K$7,$C$5=K$7, $D$5=K$7),IF(VLOOKUP($P457, 'Requirements Updated'!$A$4:$P$621,M$1,FALSE)=0, "",VLOOKUP($P457, 'Requirements Updated'!$A$4:$P$621,M$1,FALSE)), "")</f>
        <v/>
      </c>
      <c r="L457" s="17"/>
      <c r="M457" s="16" t="s">
        <v>21</v>
      </c>
      <c r="N457" s="17"/>
      <c r="O457" s="16" t="s">
        <v>363</v>
      </c>
      <c r="P457" s="16" t="str">
        <f t="shared" ref="P457:P520" si="21">IF(LEN(A457&amp;B457&amp;C457&amp;D457&amp;O457)&gt;255, LEFT(A457&amp;B457&amp;C457&amp;D457&amp;O457, 255), A457&amp;B457&amp;C457&amp;D457&amp;O457)</f>
        <v>RoofRadiant barrierBooleanPreBuilding/BuildingDetails/Enclosure/AtticAndRoof/Roofs/Roof/RadiantBarrier</v>
      </c>
      <c r="Q457" s="94"/>
      <c r="R457" s="18"/>
    </row>
    <row r="458" spans="1:18" ht="26.1" customHeight="1" x14ac:dyDescent="0.2">
      <c r="A458" s="56" t="s">
        <v>361</v>
      </c>
      <c r="B458" s="56" t="s">
        <v>605</v>
      </c>
      <c r="C458" s="56" t="s">
        <v>504</v>
      </c>
      <c r="D458" s="17" t="str">
        <f>IFERROR(VLOOKUP($M458, Tables!$F$3:$G$9, 2, FALSE), "NEEDS QUALIFIER")</f>
        <v>Proposed</v>
      </c>
      <c r="E458" s="56" t="s">
        <v>749</v>
      </c>
      <c r="F458" s="16" t="str">
        <f t="shared" si="20"/>
        <v>Optional</v>
      </c>
      <c r="G458" s="16" t="str">
        <f t="shared" ref="G458:G521" si="22">F458</f>
        <v>Optional</v>
      </c>
      <c r="H458" s="35" t="str">
        <f>IF(OR($A$5=H$7,$B$5=H$7,$C$5=H$7, $D$5=H$7),IF(VLOOKUP($P458, 'Requirements Updated'!$A$4:$P$621,J$1,FALSE)=0, "",VLOOKUP($P458, 'Requirements Updated'!$A$4:$P$621,J$1,FALSE)), "")</f>
        <v/>
      </c>
      <c r="I458" s="35" t="str">
        <f>IF(OR($A$5=I$7,$B$5=I$7,$C$5=I$7, $D$5=I$7),IF(VLOOKUP($P458, 'Requirements Updated'!$A$4:$P$621,K$1,FALSE)=0, "",VLOOKUP($P458, 'Requirements Updated'!$A$4:$P$621,K$1,FALSE)), "")</f>
        <v/>
      </c>
      <c r="J458" s="35" t="str">
        <f>IF(OR($A$5=J$7,$B$5=J$7,$C$5=J$7, $D$5=J$7),IF(VLOOKUP($P458, 'Requirements Updated'!$A$4:$P$621,L$1,FALSE)=0, "",VLOOKUP($P458, 'Requirements Updated'!$A$4:$P$621,L$1,FALSE)), "")</f>
        <v/>
      </c>
      <c r="K458" s="35" t="str">
        <f>IF(OR($A$5=K$7,$B$5=K$7,$C$5=K$7, $D$5=K$7),IF(VLOOKUP($P458, 'Requirements Updated'!$A$4:$P$621,M$1,FALSE)=0, "",VLOOKUP($P458, 'Requirements Updated'!$A$4:$P$621,M$1,FALSE)), "")</f>
        <v/>
      </c>
      <c r="L458" s="17"/>
      <c r="M458" s="16" t="s">
        <v>28</v>
      </c>
      <c r="N458" s="17"/>
      <c r="O458" s="16" t="s">
        <v>604</v>
      </c>
      <c r="P458" s="16" t="str">
        <f t="shared" si="21"/>
        <v>RoofRadiant barrier locationEnumerationProposedBuilding/BuildingDetails/Enclosure/AtticAndRoof/Roofs /Roof/RadiantBarrierLocation</v>
      </c>
      <c r="Q458" s="94" t="s">
        <v>1207</v>
      </c>
      <c r="R458" s="18"/>
    </row>
    <row r="459" spans="1:18" ht="26.25" customHeight="1" x14ac:dyDescent="0.2">
      <c r="A459" s="56" t="s">
        <v>361</v>
      </c>
      <c r="B459" s="56" t="s">
        <v>364</v>
      </c>
      <c r="C459" s="56" t="s">
        <v>504</v>
      </c>
      <c r="D459" s="17" t="str">
        <f>IFERROR(VLOOKUP($M459, Tables!$F$3:$G$9, 2, FALSE), "NEEDS QUALIFIER")</f>
        <v>Proposed</v>
      </c>
      <c r="E459" s="56" t="s">
        <v>744</v>
      </c>
      <c r="F459" s="16" t="str">
        <f t="shared" si="20"/>
        <v>Optional</v>
      </c>
      <c r="G459" s="16" t="str">
        <f t="shared" si="22"/>
        <v>Optional</v>
      </c>
      <c r="H459" s="35" t="str">
        <f>IF(OR($A$5=H$7,$B$5=H$7,$C$5=H$7, $D$5=H$7),IF(VLOOKUP($P459, 'Requirements Updated'!$A$4:$P$621,J$1,FALSE)=0, "",VLOOKUP($P459, 'Requirements Updated'!$A$4:$P$621,J$1,FALSE)), "")</f>
        <v/>
      </c>
      <c r="I459" s="35" t="str">
        <f>IF(OR($A$5=I$7,$B$5=I$7,$C$5=I$7, $D$5=I$7),IF(VLOOKUP($P459, 'Requirements Updated'!$A$4:$P$621,K$1,FALSE)=0, "",VLOOKUP($P459, 'Requirements Updated'!$A$4:$P$621,K$1,FALSE)), "")</f>
        <v/>
      </c>
      <c r="J459" s="35" t="str">
        <f>IF(OR($A$5=J$7,$B$5=J$7,$C$5=J$7, $D$5=J$7),IF(VLOOKUP($P459, 'Requirements Updated'!$A$4:$P$621,L$1,FALSE)=0, "",VLOOKUP($P459, 'Requirements Updated'!$A$4:$P$621,L$1,FALSE)), "")</f>
        <v/>
      </c>
      <c r="K459" s="35" t="str">
        <f>IF(OR($A$5=K$7,$B$5=K$7,$C$5=K$7, $D$5=K$7),IF(VLOOKUP($P459, 'Requirements Updated'!$A$4:$P$621,M$1,FALSE)=0, "",VLOOKUP($P459, 'Requirements Updated'!$A$4:$P$621,M$1,FALSE)), "")</f>
        <v/>
      </c>
      <c r="L459" s="17"/>
      <c r="M459" s="16" t="s">
        <v>28</v>
      </c>
      <c r="N459" s="17"/>
      <c r="O459" s="16" t="s">
        <v>365</v>
      </c>
      <c r="P459" s="16" t="str">
        <f t="shared" si="21"/>
        <v>RoofRoof typeEnumerationProposedBuilding/BuildingDetails/Enclosure/AtticAndRoof/Roofs/Roof/RoofType</v>
      </c>
      <c r="Q459" s="94" t="s">
        <v>1207</v>
      </c>
      <c r="R459" s="18"/>
    </row>
    <row r="460" spans="1:18" ht="26.25" customHeight="1" x14ac:dyDescent="0.2">
      <c r="A460" s="56" t="s">
        <v>361</v>
      </c>
      <c r="B460" s="56" t="s">
        <v>362</v>
      </c>
      <c r="C460" s="56" t="s">
        <v>520</v>
      </c>
      <c r="D460" s="17" t="str">
        <f>IFERROR(VLOOKUP($M460, Tables!$F$3:$G$9, 2, FALSE), "NEEDS QUALIFIER")</f>
        <v>Proposed</v>
      </c>
      <c r="E460" s="56" t="s">
        <v>1156</v>
      </c>
      <c r="F460" s="16" t="str">
        <f t="shared" si="20"/>
        <v>Optional</v>
      </c>
      <c r="G460" s="16" t="str">
        <f t="shared" si="22"/>
        <v>Optional</v>
      </c>
      <c r="H460" s="35" t="str">
        <f>IF(OR($A$5=H$7,$B$5=H$7,$C$5=H$7, $D$5=H$7),IF(VLOOKUP($P460, 'Requirements Updated'!$A$4:$P$621,J$1,FALSE)=0, "",VLOOKUP($P460, 'Requirements Updated'!$A$4:$P$621,J$1,FALSE)), "")</f>
        <v/>
      </c>
      <c r="I460" s="35" t="str">
        <f>IF(OR($A$5=I$7,$B$5=I$7,$C$5=I$7, $D$5=I$7),IF(VLOOKUP($P460, 'Requirements Updated'!$A$4:$P$621,K$1,FALSE)=0, "",VLOOKUP($P460, 'Requirements Updated'!$A$4:$P$621,K$1,FALSE)), "")</f>
        <v/>
      </c>
      <c r="J460" s="35" t="str">
        <f>IF(OR($A$5=J$7,$B$5=J$7,$C$5=J$7, $D$5=J$7),IF(VLOOKUP($P460, 'Requirements Updated'!$A$4:$P$621,L$1,FALSE)=0, "",VLOOKUP($P460, 'Requirements Updated'!$A$4:$P$621,L$1,FALSE)), "")</f>
        <v/>
      </c>
      <c r="K460" s="35" t="str">
        <f>IF(OR($A$5=K$7,$B$5=K$7,$C$5=K$7, $D$5=K$7),IF(VLOOKUP($P460, 'Requirements Updated'!$A$4:$P$621,M$1,FALSE)=0, "",VLOOKUP($P460, 'Requirements Updated'!$A$4:$P$621,M$1,FALSE)), "")</f>
        <v/>
      </c>
      <c r="L460" s="17"/>
      <c r="M460" s="16" t="s">
        <v>28</v>
      </c>
      <c r="N460" s="17"/>
      <c r="O460" s="16" t="s">
        <v>363</v>
      </c>
      <c r="P460" s="16" t="str">
        <f t="shared" si="21"/>
        <v>RoofRadiant barrierBooleanProposedBuilding/BuildingDetails/Enclosure/AtticAndRoof/Roofs/Roof/RadiantBarrier</v>
      </c>
      <c r="Q460" s="94" t="s">
        <v>1207</v>
      </c>
      <c r="R460" s="18"/>
    </row>
    <row r="461" spans="1:18" ht="26.1" customHeight="1" x14ac:dyDescent="0.2">
      <c r="A461" s="56" t="s">
        <v>361</v>
      </c>
      <c r="B461" s="56" t="s">
        <v>605</v>
      </c>
      <c r="C461" s="56" t="s">
        <v>504</v>
      </c>
      <c r="D461" s="17" t="str">
        <f>IFERROR(VLOOKUP($M461, Tables!$F$3:$G$9, 2, FALSE), "NEEDS QUALIFIER")</f>
        <v>Post</v>
      </c>
      <c r="E461" s="56" t="s">
        <v>749</v>
      </c>
      <c r="F461" s="16" t="str">
        <f t="shared" si="20"/>
        <v>Optional</v>
      </c>
      <c r="G461" s="16" t="str">
        <f t="shared" si="22"/>
        <v>Optional</v>
      </c>
      <c r="H461" s="35" t="str">
        <f>IF(OR($A$5=H$7,$B$5=H$7,$C$5=H$7, $D$5=H$7),IF(VLOOKUP($P461, 'Requirements Updated'!$A$4:$P$621,J$1,FALSE)=0, "",VLOOKUP($P461, 'Requirements Updated'!$A$4:$P$621,J$1,FALSE)), "")</f>
        <v/>
      </c>
      <c r="I461" s="35" t="str">
        <f>IF(OR($A$5=I$7,$B$5=I$7,$C$5=I$7, $D$5=I$7),IF(VLOOKUP($P461, 'Requirements Updated'!$A$4:$P$621,K$1,FALSE)=0, "",VLOOKUP($P461, 'Requirements Updated'!$A$4:$P$621,K$1,FALSE)), "")</f>
        <v/>
      </c>
      <c r="J461" s="35" t="str">
        <f>IF(OR($A$5=J$7,$B$5=J$7,$C$5=J$7, $D$5=J$7),IF(VLOOKUP($P461, 'Requirements Updated'!$A$4:$P$621,L$1,FALSE)=0, "",VLOOKUP($P461, 'Requirements Updated'!$A$4:$P$621,L$1,FALSE)), "")</f>
        <v/>
      </c>
      <c r="K461" s="35" t="str">
        <f>IF(OR($A$5=K$7,$B$5=K$7,$C$5=K$7, $D$5=K$7),IF(VLOOKUP($P461, 'Requirements Updated'!$A$4:$P$621,M$1,FALSE)=0, "",VLOOKUP($P461, 'Requirements Updated'!$A$4:$P$621,M$1,FALSE)), "")</f>
        <v/>
      </c>
      <c r="L461" s="17"/>
      <c r="M461" s="16" t="s">
        <v>296</v>
      </c>
      <c r="N461" s="17"/>
      <c r="O461" s="16" t="s">
        <v>604</v>
      </c>
      <c r="P461" s="16" t="str">
        <f t="shared" si="21"/>
        <v>RoofRadiant barrier locationEnumerationPostBuilding/BuildingDetails/Enclosure/AtticAndRoof/Roofs /Roof/RadiantBarrierLocation</v>
      </c>
      <c r="Q461" s="94"/>
      <c r="R461" s="18"/>
    </row>
    <row r="462" spans="1:18" ht="26.25" customHeight="1" x14ac:dyDescent="0.2">
      <c r="A462" s="56" t="s">
        <v>361</v>
      </c>
      <c r="B462" s="56" t="s">
        <v>364</v>
      </c>
      <c r="C462" s="56" t="s">
        <v>504</v>
      </c>
      <c r="D462" s="17" t="str">
        <f>IFERROR(VLOOKUP($M462, Tables!$F$3:$G$9, 2, FALSE), "NEEDS QUALIFIER")</f>
        <v>Post</v>
      </c>
      <c r="E462" s="56" t="s">
        <v>744</v>
      </c>
      <c r="F462" s="16" t="str">
        <f t="shared" si="20"/>
        <v>Optional</v>
      </c>
      <c r="G462" s="16" t="str">
        <f t="shared" si="22"/>
        <v>Optional</v>
      </c>
      <c r="H462" s="35" t="str">
        <f>IF(OR($A$5=H$7,$B$5=H$7,$C$5=H$7, $D$5=H$7),IF(VLOOKUP($P462, 'Requirements Updated'!$A$4:$P$621,J$1,FALSE)=0, "",VLOOKUP($P462, 'Requirements Updated'!$A$4:$P$621,J$1,FALSE)), "")</f>
        <v/>
      </c>
      <c r="I462" s="35" t="str">
        <f>IF(OR($A$5=I$7,$B$5=I$7,$C$5=I$7, $D$5=I$7),IF(VLOOKUP($P462, 'Requirements Updated'!$A$4:$P$621,K$1,FALSE)=0, "",VLOOKUP($P462, 'Requirements Updated'!$A$4:$P$621,K$1,FALSE)), "")</f>
        <v/>
      </c>
      <c r="J462" s="35" t="str">
        <f>IF(OR($A$5=J$7,$B$5=J$7,$C$5=J$7, $D$5=J$7),IF(VLOOKUP($P462, 'Requirements Updated'!$A$4:$P$621,L$1,FALSE)=0, "",VLOOKUP($P462, 'Requirements Updated'!$A$4:$P$621,L$1,FALSE)), "")</f>
        <v/>
      </c>
      <c r="K462" s="35" t="str">
        <f>IF(OR($A$5=K$7,$B$5=K$7,$C$5=K$7, $D$5=K$7),IF(VLOOKUP($P462, 'Requirements Updated'!$A$4:$P$621,M$1,FALSE)=0, "",VLOOKUP($P462, 'Requirements Updated'!$A$4:$P$621,M$1,FALSE)), "")</f>
        <v/>
      </c>
      <c r="L462" s="17"/>
      <c r="M462" s="16" t="s">
        <v>296</v>
      </c>
      <c r="N462" s="17"/>
      <c r="O462" s="16" t="s">
        <v>365</v>
      </c>
      <c r="P462" s="16" t="str">
        <f t="shared" si="21"/>
        <v>RoofRoof typeEnumerationPostBuilding/BuildingDetails/Enclosure/AtticAndRoof/Roofs/Roof/RoofType</v>
      </c>
      <c r="Q462" s="94"/>
      <c r="R462" s="18"/>
    </row>
    <row r="463" spans="1:18" ht="26.25" customHeight="1" x14ac:dyDescent="0.2">
      <c r="A463" s="56" t="s">
        <v>361</v>
      </c>
      <c r="B463" s="56" t="s">
        <v>362</v>
      </c>
      <c r="C463" s="56" t="s">
        <v>520</v>
      </c>
      <c r="D463" s="17" t="str">
        <f>IFERROR(VLOOKUP($M463, Tables!$F$3:$G$9, 2, FALSE), "NEEDS QUALIFIER")</f>
        <v>Post</v>
      </c>
      <c r="E463" s="56" t="s">
        <v>1156</v>
      </c>
      <c r="F463" s="16" t="str">
        <f t="shared" si="20"/>
        <v>Optional</v>
      </c>
      <c r="G463" s="16" t="str">
        <f t="shared" si="22"/>
        <v>Optional</v>
      </c>
      <c r="H463" s="35" t="str">
        <f>IF(OR($A$5=H$7,$B$5=H$7,$C$5=H$7, $D$5=H$7),IF(VLOOKUP($P463, 'Requirements Updated'!$A$4:$P$621,J$1,FALSE)=0, "",VLOOKUP($P463, 'Requirements Updated'!$A$4:$P$621,J$1,FALSE)), "")</f>
        <v/>
      </c>
      <c r="I463" s="35" t="str">
        <f>IF(OR($A$5=I$7,$B$5=I$7,$C$5=I$7, $D$5=I$7),IF(VLOOKUP($P463, 'Requirements Updated'!$A$4:$P$621,K$1,FALSE)=0, "",VLOOKUP($P463, 'Requirements Updated'!$A$4:$P$621,K$1,FALSE)), "")</f>
        <v/>
      </c>
      <c r="J463" s="35" t="str">
        <f>IF(OR($A$5=J$7,$B$5=J$7,$C$5=J$7, $D$5=J$7),IF(VLOOKUP($P463, 'Requirements Updated'!$A$4:$P$621,L$1,FALSE)=0, "",VLOOKUP($P463, 'Requirements Updated'!$A$4:$P$621,L$1,FALSE)), "")</f>
        <v/>
      </c>
      <c r="K463" s="35" t="str">
        <f>IF(OR($A$5=K$7,$B$5=K$7,$C$5=K$7, $D$5=K$7),IF(VLOOKUP($P463, 'Requirements Updated'!$A$4:$P$621,M$1,FALSE)=0, "",VLOOKUP($P463, 'Requirements Updated'!$A$4:$P$621,M$1,FALSE)), "")</f>
        <v/>
      </c>
      <c r="L463" s="17"/>
      <c r="M463" s="16" t="s">
        <v>296</v>
      </c>
      <c r="N463" s="17"/>
      <c r="O463" s="16" t="s">
        <v>363</v>
      </c>
      <c r="P463" s="16" t="str">
        <f t="shared" si="21"/>
        <v>RoofRadiant barrierBooleanPostBuilding/BuildingDetails/Enclosure/AtticAndRoof/Roofs/Roof/RadiantBarrier</v>
      </c>
      <c r="Q463" s="94"/>
      <c r="R463" s="18"/>
    </row>
    <row r="464" spans="1:18" ht="26.25" customHeight="1" x14ac:dyDescent="0.2">
      <c r="A464" s="56" t="s">
        <v>313</v>
      </c>
      <c r="B464" s="56" t="s">
        <v>237</v>
      </c>
      <c r="C464" s="56" t="s">
        <v>516</v>
      </c>
      <c r="D464" s="17" t="str">
        <f>IFERROR(VLOOKUP($M464, Tables!$F$3:$G$9, 2, FALSE), "NEEDS QUALIFIER")</f>
        <v>Any</v>
      </c>
      <c r="E464" s="56" t="s">
        <v>754</v>
      </c>
      <c r="F464" s="16" t="str">
        <f t="shared" si="20"/>
        <v>Optional</v>
      </c>
      <c r="G464" s="16" t="str">
        <f t="shared" si="22"/>
        <v>Optional</v>
      </c>
      <c r="H464" s="35" t="str">
        <f>IF(OR($A$5=H$7,$B$5=H$7,$C$5=H$7, $D$5=H$7),IF(VLOOKUP($P464, 'Requirements Updated'!$A$4:$P$621,J$1,FALSE)=0, "",VLOOKUP($P464, 'Requirements Updated'!$A$4:$P$621,J$1,FALSE)), "")</f>
        <v/>
      </c>
      <c r="I464" s="35" t="str">
        <f>IF(OR($A$5=I$7,$B$5=I$7,$C$5=I$7, $D$5=I$7),IF(VLOOKUP($P464, 'Requirements Updated'!$A$4:$P$621,K$1,FALSE)=0, "",VLOOKUP($P464, 'Requirements Updated'!$A$4:$P$621,K$1,FALSE)), "")</f>
        <v/>
      </c>
      <c r="J464" s="35" t="str">
        <f>IF(OR($A$5=J$7,$B$5=J$7,$C$5=J$7, $D$5=J$7),IF(VLOOKUP($P464, 'Requirements Updated'!$A$4:$P$621,L$1,FALSE)=0, "",VLOOKUP($P464, 'Requirements Updated'!$A$4:$P$621,L$1,FALSE)), "")</f>
        <v/>
      </c>
      <c r="K464" s="35" t="str">
        <f>IF(OR($A$5=K$7,$B$5=K$7,$C$5=K$7, $D$5=K$7),IF(VLOOKUP($P464, 'Requirements Updated'!$A$4:$P$621,M$1,FALSE)=0, "",VLOOKUP($P464, 'Requirements Updated'!$A$4:$P$621,M$1,FALSE)), "")</f>
        <v/>
      </c>
      <c r="L464" s="17"/>
      <c r="M464" s="16" t="s">
        <v>31</v>
      </c>
      <c r="N464" s="17"/>
      <c r="O464" s="16" t="s">
        <v>238</v>
      </c>
      <c r="P464" s="16" t="str">
        <f t="shared" si="21"/>
        <v>Site addressCity or municipalityTextAnyBuilding/Site/Address/CityMunicpality</v>
      </c>
      <c r="Q464" s="94"/>
      <c r="R464" s="18"/>
    </row>
    <row r="465" spans="1:18" ht="26.25" customHeight="1" x14ac:dyDescent="0.2">
      <c r="A465" s="56" t="s">
        <v>313</v>
      </c>
      <c r="B465" s="56" t="s">
        <v>239</v>
      </c>
      <c r="C465" s="56" t="s">
        <v>606</v>
      </c>
      <c r="D465" s="17" t="str">
        <f>IFERROR(VLOOKUP($M465, Tables!$F$3:$G$9, 2, FALSE), "NEEDS QUALIFIER")</f>
        <v>Any</v>
      </c>
      <c r="E465" s="56" t="s">
        <v>753</v>
      </c>
      <c r="F465" s="16" t="str">
        <f t="shared" si="20"/>
        <v>Optional</v>
      </c>
      <c r="G465" s="16" t="str">
        <f t="shared" si="22"/>
        <v>Optional</v>
      </c>
      <c r="H465" s="35" t="str">
        <f>IF(OR($A$5=H$7,$B$5=H$7,$C$5=H$7, $D$5=H$7),IF(VLOOKUP($P465, 'Requirements Updated'!$A$4:$P$621,J$1,FALSE)=0, "",VLOOKUP($P465, 'Requirements Updated'!$A$4:$P$621,J$1,FALSE)), "")</f>
        <v/>
      </c>
      <c r="I465" s="35" t="str">
        <f>IF(OR($A$5=I$7,$B$5=I$7,$C$5=I$7, $D$5=I$7),IF(VLOOKUP($P465, 'Requirements Updated'!$A$4:$P$621,K$1,FALSE)=0, "",VLOOKUP($P465, 'Requirements Updated'!$A$4:$P$621,K$1,FALSE)), "")</f>
        <v/>
      </c>
      <c r="J465" s="35" t="str">
        <f>IF(OR($A$5=J$7,$B$5=J$7,$C$5=J$7, $D$5=J$7),IF(VLOOKUP($P465, 'Requirements Updated'!$A$4:$P$621,L$1,FALSE)=0, "",VLOOKUP($P465, 'Requirements Updated'!$A$4:$P$621,L$1,FALSE)), "")</f>
        <v/>
      </c>
      <c r="K465" s="35" t="str">
        <f>IF(OR($A$5=K$7,$B$5=K$7,$C$5=K$7, $D$5=K$7),IF(VLOOKUP($P465, 'Requirements Updated'!$A$4:$P$621,M$1,FALSE)=0, "",VLOOKUP($P465, 'Requirements Updated'!$A$4:$P$621,M$1,FALSE)), "")</f>
        <v/>
      </c>
      <c r="L465" s="17"/>
      <c r="M465" s="16" t="s">
        <v>31</v>
      </c>
      <c r="N465" s="17"/>
      <c r="O465" s="16" t="s">
        <v>240</v>
      </c>
      <c r="P465" s="16" t="str">
        <f t="shared" si="21"/>
        <v>Site addressStateStateCodeAnyBuilding/Site/Address/StateCode</v>
      </c>
      <c r="Q465" s="94"/>
      <c r="R465" s="18"/>
    </row>
    <row r="466" spans="1:18" ht="26.25" customHeight="1" x14ac:dyDescent="0.2">
      <c r="A466" s="56" t="s">
        <v>313</v>
      </c>
      <c r="B466" s="56" t="s">
        <v>241</v>
      </c>
      <c r="C466" s="56" t="s">
        <v>516</v>
      </c>
      <c r="D466" s="17" t="str">
        <f>IFERROR(VLOOKUP($M466, Tables!$F$3:$G$9, 2, FALSE), "NEEDS QUALIFIER")</f>
        <v>Any</v>
      </c>
      <c r="E466" s="56" t="s">
        <v>750</v>
      </c>
      <c r="F466" s="16" t="str">
        <f t="shared" si="20"/>
        <v>Optional</v>
      </c>
      <c r="G466" s="16" t="str">
        <f t="shared" si="22"/>
        <v>Optional</v>
      </c>
      <c r="H466" s="35" t="str">
        <f>IF(OR($A$5=H$7,$B$5=H$7,$C$5=H$7, $D$5=H$7),IF(VLOOKUP($P466, 'Requirements Updated'!$A$4:$P$621,J$1,FALSE)=0, "",VLOOKUP($P466, 'Requirements Updated'!$A$4:$P$621,J$1,FALSE)), "")</f>
        <v/>
      </c>
      <c r="I466" s="35" t="str">
        <f>IF(OR($A$5=I$7,$B$5=I$7,$C$5=I$7, $D$5=I$7),IF(VLOOKUP($P466, 'Requirements Updated'!$A$4:$P$621,K$1,FALSE)=0, "",VLOOKUP($P466, 'Requirements Updated'!$A$4:$P$621,K$1,FALSE)), "")</f>
        <v/>
      </c>
      <c r="J466" s="35" t="str">
        <f>IF(OR($A$5=J$7,$B$5=J$7,$C$5=J$7, $D$5=J$7),IF(VLOOKUP($P466, 'Requirements Updated'!$A$4:$P$621,L$1,FALSE)=0, "",VLOOKUP($P466, 'Requirements Updated'!$A$4:$P$621,L$1,FALSE)), "")</f>
        <v/>
      </c>
      <c r="K466" s="35" t="str">
        <f>IF(OR($A$5=K$7,$B$5=K$7,$C$5=K$7, $D$5=K$7),IF(VLOOKUP($P466, 'Requirements Updated'!$A$4:$P$621,M$1,FALSE)=0, "",VLOOKUP($P466, 'Requirements Updated'!$A$4:$P$621,M$1,FALSE)), "")</f>
        <v/>
      </c>
      <c r="L466" s="17"/>
      <c r="M466" s="16" t="s">
        <v>31</v>
      </c>
      <c r="N466" s="17"/>
      <c r="O466" s="16" t="s">
        <v>242</v>
      </c>
      <c r="P466" s="16" t="str">
        <f t="shared" si="21"/>
        <v>Site addressAddress 1TextAnyBuilding/Site/Address/Address1</v>
      </c>
      <c r="Q466" s="94"/>
      <c r="R466" s="18"/>
    </row>
    <row r="467" spans="1:18" ht="26.25" customHeight="1" x14ac:dyDescent="0.2">
      <c r="A467" s="56" t="s">
        <v>313</v>
      </c>
      <c r="B467" s="56" t="s">
        <v>243</v>
      </c>
      <c r="C467" s="56" t="s">
        <v>516</v>
      </c>
      <c r="D467" s="17" t="str">
        <f>IFERROR(VLOOKUP($M467, Tables!$F$3:$G$9, 2, FALSE), "NEEDS QUALIFIER")</f>
        <v>Any</v>
      </c>
      <c r="E467" s="56" t="s">
        <v>751</v>
      </c>
      <c r="F467" s="16" t="str">
        <f t="shared" si="20"/>
        <v>Optional</v>
      </c>
      <c r="G467" s="16" t="str">
        <f t="shared" si="22"/>
        <v>Optional</v>
      </c>
      <c r="H467" s="35" t="str">
        <f>IF(OR($A$5=H$7,$B$5=H$7,$C$5=H$7, $D$5=H$7),IF(VLOOKUP($P467, 'Requirements Updated'!$A$4:$P$621,J$1,FALSE)=0, "",VLOOKUP($P467, 'Requirements Updated'!$A$4:$P$621,J$1,FALSE)), "")</f>
        <v/>
      </c>
      <c r="I467" s="35" t="str">
        <f>IF(OR($A$5=I$7,$B$5=I$7,$C$5=I$7, $D$5=I$7),IF(VLOOKUP($P467, 'Requirements Updated'!$A$4:$P$621,K$1,FALSE)=0, "",VLOOKUP($P467, 'Requirements Updated'!$A$4:$P$621,K$1,FALSE)), "")</f>
        <v/>
      </c>
      <c r="J467" s="35" t="str">
        <f>IF(OR($A$5=J$7,$B$5=J$7,$C$5=J$7, $D$5=J$7),IF(VLOOKUP($P467, 'Requirements Updated'!$A$4:$P$621,L$1,FALSE)=0, "",VLOOKUP($P467, 'Requirements Updated'!$A$4:$P$621,L$1,FALSE)), "")</f>
        <v/>
      </c>
      <c r="K467" s="35" t="str">
        <f>IF(OR($A$5=K$7,$B$5=K$7,$C$5=K$7, $D$5=K$7),IF(VLOOKUP($P467, 'Requirements Updated'!$A$4:$P$621,M$1,FALSE)=0, "",VLOOKUP($P467, 'Requirements Updated'!$A$4:$P$621,M$1,FALSE)), "")</f>
        <v/>
      </c>
      <c r="L467" s="17"/>
      <c r="M467" s="16" t="s">
        <v>31</v>
      </c>
      <c r="N467" s="17"/>
      <c r="O467" s="16" t="s">
        <v>244</v>
      </c>
      <c r="P467" s="16" t="str">
        <f t="shared" si="21"/>
        <v>Site addressAddress 2TextAnyBuilding/Site/Address/Address2</v>
      </c>
      <c r="Q467" s="94"/>
      <c r="R467" s="18"/>
    </row>
    <row r="468" spans="1:18" ht="26.25" customHeight="1" x14ac:dyDescent="0.2">
      <c r="A468" s="56" t="s">
        <v>313</v>
      </c>
      <c r="B468" s="56" t="s">
        <v>245</v>
      </c>
      <c r="C468" s="56" t="s">
        <v>503</v>
      </c>
      <c r="D468" s="17" t="str">
        <f>IFERROR(VLOOKUP($M468, Tables!$F$3:$G$9, 2, FALSE), "NEEDS QUALIFIER")</f>
        <v>Any</v>
      </c>
      <c r="E468" s="56" t="s">
        <v>752</v>
      </c>
      <c r="F468" s="16" t="str">
        <f t="shared" si="20"/>
        <v>Optional</v>
      </c>
      <c r="G468" s="16" t="str">
        <f t="shared" si="22"/>
        <v>Optional</v>
      </c>
      <c r="H468" s="35" t="str">
        <f>IF(OR($A$5=H$7,$B$5=H$7,$C$5=H$7, $D$5=H$7),IF(VLOOKUP($P468, 'Requirements Updated'!$A$4:$P$621,J$1,FALSE)=0, "",VLOOKUP($P468, 'Requirements Updated'!$A$4:$P$621,J$1,FALSE)), "")</f>
        <v/>
      </c>
      <c r="I468" s="35" t="str">
        <f>IF(OR($A$5=I$7,$B$5=I$7,$C$5=I$7, $D$5=I$7),IF(VLOOKUP($P468, 'Requirements Updated'!$A$4:$P$621,K$1,FALSE)=0, "",VLOOKUP($P468, 'Requirements Updated'!$A$4:$P$621,K$1,FALSE)), "")</f>
        <v/>
      </c>
      <c r="J468" s="35" t="str">
        <f>IF(OR($A$5=J$7,$B$5=J$7,$C$5=J$7, $D$5=J$7),IF(VLOOKUP($P468, 'Requirements Updated'!$A$4:$P$621,L$1,FALSE)=0, "",VLOOKUP($P468, 'Requirements Updated'!$A$4:$P$621,L$1,FALSE)), "")</f>
        <v/>
      </c>
      <c r="K468" s="35" t="str">
        <f>IF(OR($A$5=K$7,$B$5=K$7,$C$5=K$7, $D$5=K$7),IF(VLOOKUP($P468, 'Requirements Updated'!$A$4:$P$621,M$1,FALSE)=0, "",VLOOKUP($P468, 'Requirements Updated'!$A$4:$P$621,M$1,FALSE)), "")</f>
        <v/>
      </c>
      <c r="L468" s="17"/>
      <c r="M468" s="16" t="s">
        <v>31</v>
      </c>
      <c r="N468" s="17"/>
      <c r="O468" s="16" t="s">
        <v>246</v>
      </c>
      <c r="P468" s="16" t="str">
        <f t="shared" si="21"/>
        <v>Site addressZip codeNumberAnyBuilding/Site/Address/ZipCode</v>
      </c>
      <c r="Q468" s="94"/>
      <c r="R468" s="18"/>
    </row>
    <row r="469" spans="1:18" ht="26.25" customHeight="1" x14ac:dyDescent="0.2">
      <c r="A469" s="56" t="s">
        <v>646</v>
      </c>
      <c r="B469" s="56" t="s">
        <v>327</v>
      </c>
      <c r="C469" s="56" t="s">
        <v>503</v>
      </c>
      <c r="D469" s="17" t="str">
        <f>IFERROR(VLOOKUP($M469, Tables!$F$3:$G$9, 2, FALSE), "NEEDS QUALIFIER")</f>
        <v>Pre</v>
      </c>
      <c r="E469" s="56" t="s">
        <v>524</v>
      </c>
      <c r="F469" s="16" t="str">
        <f t="shared" si="20"/>
        <v>Optional</v>
      </c>
      <c r="G469" s="16" t="str">
        <f t="shared" si="22"/>
        <v>Optional</v>
      </c>
      <c r="H469" s="35" t="str">
        <f>IF(OR($A$5=H$7,$B$5=H$7,$C$5=H$7, $D$5=H$7),IF(VLOOKUP($P469, 'Requirements Updated'!$A$4:$P$621,J$1,FALSE)=0, "",VLOOKUP($P469, 'Requirements Updated'!$A$4:$P$621,J$1,FALSE)), "")</f>
        <v/>
      </c>
      <c r="I469" s="35" t="str">
        <f>IF(OR($A$5=I$7,$B$5=I$7,$C$5=I$7, $D$5=I$7),IF(VLOOKUP($P469, 'Requirements Updated'!$A$4:$P$621,K$1,FALSE)=0, "",VLOOKUP($P469, 'Requirements Updated'!$A$4:$P$621,K$1,FALSE)), "")</f>
        <v/>
      </c>
      <c r="J469" s="35" t="str">
        <f>IF(OR($A$5=J$7,$B$5=J$7,$C$5=J$7, $D$5=J$7),IF(VLOOKUP($P469, 'Requirements Updated'!$A$4:$P$621,L$1,FALSE)=0, "",VLOOKUP($P469, 'Requirements Updated'!$A$4:$P$621,L$1,FALSE)), "")</f>
        <v/>
      </c>
      <c r="K469" s="35" t="str">
        <f>IF(OR($A$5=K$7,$B$5=K$7,$C$5=K$7, $D$5=K$7),IF(VLOOKUP($P469, 'Requirements Updated'!$A$4:$P$621,M$1,FALSE)=0, "",VLOOKUP($P469, 'Requirements Updated'!$A$4:$P$621,M$1,FALSE)), "")</f>
        <v/>
      </c>
      <c r="L469" s="17"/>
      <c r="M469" s="16" t="s">
        <v>21</v>
      </c>
      <c r="N469" s="17"/>
      <c r="O469" s="16" t="s">
        <v>328</v>
      </c>
      <c r="P469" s="16" t="str">
        <f t="shared" si="21"/>
        <v>Site and building envelopeNumber of bedroomsNumberPreBuilding/BuildingDetails/BuildingSummary/BuildingConstruction/NumberofBedrooms</v>
      </c>
      <c r="Q469" s="94"/>
      <c r="R469" s="18"/>
    </row>
    <row r="470" spans="1:18" ht="26.25" customHeight="1" x14ac:dyDescent="0.2">
      <c r="A470" s="56" t="s">
        <v>646</v>
      </c>
      <c r="B470" s="56" t="s">
        <v>93</v>
      </c>
      <c r="C470" s="56" t="s">
        <v>608</v>
      </c>
      <c r="D470" s="17" t="str">
        <f>IFERROR(VLOOKUP($M470, Tables!$F$3:$G$9, 2, FALSE), "NEEDS QUALIFIER")</f>
        <v>Pre</v>
      </c>
      <c r="E470" s="56" t="s">
        <v>607</v>
      </c>
      <c r="F470" s="16" t="str">
        <f t="shared" si="20"/>
        <v>Optional</v>
      </c>
      <c r="G470" s="16" t="str">
        <f t="shared" si="22"/>
        <v>Optional</v>
      </c>
      <c r="H470" s="35" t="str">
        <f>IF(OR($A$5=H$7,$B$5=H$7,$C$5=H$7, $D$5=H$7),IF(VLOOKUP($P470, 'Requirements Updated'!$A$4:$P$621,J$1,FALSE)=0, "",VLOOKUP($P470, 'Requirements Updated'!$A$4:$P$621,J$1,FALSE)), "")</f>
        <v/>
      </c>
      <c r="I470" s="35" t="str">
        <f>IF(OR($A$5=I$7,$B$5=I$7,$C$5=I$7, $D$5=I$7),IF(VLOOKUP($P470, 'Requirements Updated'!$A$4:$P$621,K$1,FALSE)=0, "",VLOOKUP($P470, 'Requirements Updated'!$A$4:$P$621,K$1,FALSE)), "")</f>
        <v/>
      </c>
      <c r="J470" s="35" t="str">
        <f>IF(OR($A$5=J$7,$B$5=J$7,$C$5=J$7, $D$5=J$7),IF(VLOOKUP($P470, 'Requirements Updated'!$A$4:$P$621,L$1,FALSE)=0, "",VLOOKUP($P470, 'Requirements Updated'!$A$4:$P$621,L$1,FALSE)), "")</f>
        <v/>
      </c>
      <c r="K470" s="35" t="str">
        <f>IF(OR($A$5=K$7,$B$5=K$7,$C$5=K$7, $D$5=K$7),IF(VLOOKUP($P470, 'Requirements Updated'!$A$4:$P$621,M$1,FALSE)=0, "",VLOOKUP($P470, 'Requirements Updated'!$A$4:$P$621,M$1,FALSE)), "")</f>
        <v/>
      </c>
      <c r="L470" s="17"/>
      <c r="M470" s="16" t="s">
        <v>21</v>
      </c>
      <c r="N470" s="17"/>
      <c r="O470" s="16" t="s">
        <v>94</v>
      </c>
      <c r="P470" s="16" t="str">
        <f t="shared" si="21"/>
        <v>Site and building envelopeBuilding volumeNumber (cubic feet)PreBuilding/BuildingDetails/BuildingSummary/BuildingConstruction/BuildingVolume</v>
      </c>
      <c r="Q470" s="94"/>
      <c r="R470" s="18"/>
    </row>
    <row r="471" spans="1:18" ht="26.25" customHeight="1" x14ac:dyDescent="0.2">
      <c r="A471" s="56" t="s">
        <v>646</v>
      </c>
      <c r="B471" s="56" t="s">
        <v>95</v>
      </c>
      <c r="C471" s="56" t="s">
        <v>584</v>
      </c>
      <c r="D471" s="17" t="str">
        <f>IFERROR(VLOOKUP($M471, Tables!$F$3:$G$9, 2, FALSE), "NEEDS QUALIFIER")</f>
        <v>Pre</v>
      </c>
      <c r="E471" s="56" t="s">
        <v>609</v>
      </c>
      <c r="F471" s="16" t="str">
        <f t="shared" si="20"/>
        <v>Optional</v>
      </c>
      <c r="G471" s="16" t="str">
        <f t="shared" si="22"/>
        <v>Optional</v>
      </c>
      <c r="H471" s="35" t="str">
        <f>IF(OR($A$5=H$7,$B$5=H$7,$C$5=H$7, $D$5=H$7),IF(VLOOKUP($P471, 'Requirements Updated'!$A$4:$P$621,J$1,FALSE)=0, "",VLOOKUP($P471, 'Requirements Updated'!$A$4:$P$621,J$1,FALSE)), "")</f>
        <v/>
      </c>
      <c r="I471" s="35" t="str">
        <f>IF(OR($A$5=I$7,$B$5=I$7,$C$5=I$7, $D$5=I$7),IF(VLOOKUP($P471, 'Requirements Updated'!$A$4:$P$621,K$1,FALSE)=0, "",VLOOKUP($P471, 'Requirements Updated'!$A$4:$P$621,K$1,FALSE)), "")</f>
        <v/>
      </c>
      <c r="J471" s="35" t="str">
        <f>IF(OR($A$5=J$7,$B$5=J$7,$C$5=J$7, $D$5=J$7),IF(VLOOKUP($P471, 'Requirements Updated'!$A$4:$P$621,L$1,FALSE)=0, "",VLOOKUP($P471, 'Requirements Updated'!$A$4:$P$621,L$1,FALSE)), "")</f>
        <v/>
      </c>
      <c r="K471" s="35" t="str">
        <f>IF(OR($A$5=K$7,$B$5=K$7,$C$5=K$7, $D$5=K$7),IF(VLOOKUP($P471, 'Requirements Updated'!$A$4:$P$621,M$1,FALSE)=0, "",VLOOKUP($P471, 'Requirements Updated'!$A$4:$P$621,M$1,FALSE)), "")</f>
        <v/>
      </c>
      <c r="L471" s="17"/>
      <c r="M471" s="16" t="s">
        <v>21</v>
      </c>
      <c r="N471" s="17"/>
      <c r="O471" s="16" t="s">
        <v>96</v>
      </c>
      <c r="P471" s="16" t="str">
        <f t="shared" si="21"/>
        <v>Site and building envelopeConditioned floor areaNumber (sq.ft.)PreBuilding/BuildingDetails/BuildingSummary/BuildingConstruction/ConditionedFloorArea</v>
      </c>
      <c r="Q471" s="94"/>
      <c r="R471" s="18"/>
    </row>
    <row r="472" spans="1:18" ht="26.25" customHeight="1" x14ac:dyDescent="0.2">
      <c r="A472" s="56" t="s">
        <v>646</v>
      </c>
      <c r="B472" s="56" t="s">
        <v>97</v>
      </c>
      <c r="C472" s="56" t="s">
        <v>504</v>
      </c>
      <c r="D472" s="17" t="str">
        <f>IFERROR(VLOOKUP($M472, Tables!$F$3:$G$9, 2, FALSE), "NEEDS QUALIFIER")</f>
        <v>Pre</v>
      </c>
      <c r="E472" s="56" t="s">
        <v>748</v>
      </c>
      <c r="F472" s="16" t="str">
        <f t="shared" si="20"/>
        <v>Optional</v>
      </c>
      <c r="G472" s="16" t="str">
        <f t="shared" si="22"/>
        <v>Optional</v>
      </c>
      <c r="H472" s="35" t="str">
        <f>IF(OR($A$5=H$7,$B$5=H$7,$C$5=H$7, $D$5=H$7),IF(VLOOKUP($P472, 'Requirements Updated'!$A$4:$P$621,J$1,FALSE)=0, "",VLOOKUP($P472, 'Requirements Updated'!$A$4:$P$621,J$1,FALSE)), "")</f>
        <v/>
      </c>
      <c r="I472" s="35" t="str">
        <f>IF(OR($A$5=I$7,$B$5=I$7,$C$5=I$7, $D$5=I$7),IF(VLOOKUP($P472, 'Requirements Updated'!$A$4:$P$621,K$1,FALSE)=0, "",VLOOKUP($P472, 'Requirements Updated'!$A$4:$P$621,K$1,FALSE)), "")</f>
        <v/>
      </c>
      <c r="J472" s="35" t="str">
        <f>IF(OR($A$5=J$7,$B$5=J$7,$C$5=J$7, $D$5=J$7),IF(VLOOKUP($P472, 'Requirements Updated'!$A$4:$P$621,L$1,FALSE)=0, "",VLOOKUP($P472, 'Requirements Updated'!$A$4:$P$621,L$1,FALSE)), "")</f>
        <v/>
      </c>
      <c r="K472" s="35" t="str">
        <f>IF(OR($A$5=K$7,$B$5=K$7,$C$5=K$7, $D$5=K$7),IF(VLOOKUP($P472, 'Requirements Updated'!$A$4:$P$621,M$1,FALSE)=0, "",VLOOKUP($P472, 'Requirements Updated'!$A$4:$P$621,M$1,FALSE)), "")</f>
        <v/>
      </c>
      <c r="L472" s="17"/>
      <c r="M472" s="16" t="s">
        <v>21</v>
      </c>
      <c r="N472" s="17"/>
      <c r="O472" s="16" t="s">
        <v>98</v>
      </c>
      <c r="P472" s="16" t="str">
        <f t="shared" si="21"/>
        <v>Site and building envelopeFoundation typeEnumerationPreBuilding/BuildingDetails/Enclosure/Foundations/Foundation/FoundationType</v>
      </c>
      <c r="Q472" s="94"/>
      <c r="R472" s="18"/>
    </row>
    <row r="473" spans="1:18" ht="26.25" customHeight="1" x14ac:dyDescent="0.2">
      <c r="A473" s="56" t="s">
        <v>646</v>
      </c>
      <c r="B473" s="56" t="s">
        <v>99</v>
      </c>
      <c r="C473" s="56" t="s">
        <v>503</v>
      </c>
      <c r="D473" s="17" t="str">
        <f>IFERROR(VLOOKUP($M473, Tables!$F$3:$G$9, 2, FALSE), "NEEDS QUALIFIER")</f>
        <v>Pre</v>
      </c>
      <c r="E473" s="56" t="s">
        <v>1157</v>
      </c>
      <c r="F473" s="16" t="str">
        <f t="shared" si="20"/>
        <v>Optional</v>
      </c>
      <c r="G473" s="16" t="str">
        <f t="shared" si="22"/>
        <v>Optional</v>
      </c>
      <c r="H473" s="35" t="str">
        <f>IF(OR($A$5=H$7,$B$5=H$7,$C$5=H$7, $D$5=H$7),IF(VLOOKUP($P473, 'Requirements Updated'!$A$4:$P$621,J$1,FALSE)=0, "",VLOOKUP($P473, 'Requirements Updated'!$A$4:$P$621,J$1,FALSE)), "")</f>
        <v/>
      </c>
      <c r="I473" s="35" t="str">
        <f>IF(OR($A$5=I$7,$B$5=I$7,$C$5=I$7, $D$5=I$7),IF(VLOOKUP($P473, 'Requirements Updated'!$A$4:$P$621,K$1,FALSE)=0, "",VLOOKUP($P473, 'Requirements Updated'!$A$4:$P$621,K$1,FALSE)), "")</f>
        <v/>
      </c>
      <c r="J473" s="35" t="str">
        <f>IF(OR($A$5=J$7,$B$5=J$7,$C$5=J$7, $D$5=J$7),IF(VLOOKUP($P473, 'Requirements Updated'!$A$4:$P$621,L$1,FALSE)=0, "",VLOOKUP($P473, 'Requirements Updated'!$A$4:$P$621,L$1,FALSE)), "")</f>
        <v/>
      </c>
      <c r="K473" s="35" t="str">
        <f>IF(OR($A$5=K$7,$B$5=K$7,$C$5=K$7, $D$5=K$7),IF(VLOOKUP($P473, 'Requirements Updated'!$A$4:$P$621,M$1,FALSE)=0, "",VLOOKUP($P473, 'Requirements Updated'!$A$4:$P$621,M$1,FALSE)), "")</f>
        <v/>
      </c>
      <c r="L473" s="17"/>
      <c r="M473" s="16" t="s">
        <v>21</v>
      </c>
      <c r="N473" s="17"/>
      <c r="O473" s="16" t="s">
        <v>100</v>
      </c>
      <c r="P473" s="16" t="str">
        <f t="shared" si="21"/>
        <v>Site and building envelopeNumber of residentsNumberPreBuilding/BuildingDetails/BuildingSummary/BuildingOccupancy/NumberofResidents</v>
      </c>
      <c r="Q473" s="94"/>
      <c r="R473" s="18"/>
    </row>
    <row r="474" spans="1:18" ht="26.25" customHeight="1" x14ac:dyDescent="0.2">
      <c r="A474" s="56" t="s">
        <v>646</v>
      </c>
      <c r="B474" s="56" t="s">
        <v>101</v>
      </c>
      <c r="C474" s="56" t="s">
        <v>503</v>
      </c>
      <c r="D474" s="17" t="str">
        <f>IFERROR(VLOOKUP($M474, Tables!$F$3:$G$9, 2, FALSE), "NEEDS QUALIFIER")</f>
        <v>Pre</v>
      </c>
      <c r="E474" s="56" t="s">
        <v>746</v>
      </c>
      <c r="F474" s="16" t="str">
        <f t="shared" si="20"/>
        <v>Optional</v>
      </c>
      <c r="G474" s="16" t="str">
        <f t="shared" si="22"/>
        <v>Optional</v>
      </c>
      <c r="H474" s="35" t="str">
        <f>IF(OR($A$5=H$7,$B$5=H$7,$C$5=H$7, $D$5=H$7),IF(VLOOKUP($P474, 'Requirements Updated'!$A$4:$P$621,J$1,FALSE)=0, "",VLOOKUP($P474, 'Requirements Updated'!$A$4:$P$621,J$1,FALSE)), "")</f>
        <v/>
      </c>
      <c r="I474" s="35" t="str">
        <f>IF(OR($A$5=I$7,$B$5=I$7,$C$5=I$7, $D$5=I$7),IF(VLOOKUP($P474, 'Requirements Updated'!$A$4:$P$621,K$1,FALSE)=0, "",VLOOKUP($P474, 'Requirements Updated'!$A$4:$P$621,K$1,FALSE)), "")</f>
        <v/>
      </c>
      <c r="J474" s="35" t="str">
        <f>IF(OR($A$5=J$7,$B$5=J$7,$C$5=J$7, $D$5=J$7),IF(VLOOKUP($P474, 'Requirements Updated'!$A$4:$P$621,L$1,FALSE)=0, "",VLOOKUP($P474, 'Requirements Updated'!$A$4:$P$621,L$1,FALSE)), "")</f>
        <v/>
      </c>
      <c r="K474" s="35" t="str">
        <f>IF(OR($A$5=K$7,$B$5=K$7,$C$5=K$7, $D$5=K$7),IF(VLOOKUP($P474, 'Requirements Updated'!$A$4:$P$621,M$1,FALSE)=0, "",VLOOKUP($P474, 'Requirements Updated'!$A$4:$P$621,M$1,FALSE)), "")</f>
        <v/>
      </c>
      <c r="L474" s="17"/>
      <c r="M474" s="16" t="s">
        <v>21</v>
      </c>
      <c r="N474" s="17"/>
      <c r="O474" s="16" t="s">
        <v>102</v>
      </c>
      <c r="P474" s="16" t="str">
        <f t="shared" si="21"/>
        <v>Site and building envelopeNumber of stories above gradeNumberPreBuilding/BuildingDetails/BuildingSummary/BuildingConstruction/NunberofStoriesAboveGrade</v>
      </c>
      <c r="Q474" s="94"/>
      <c r="R474" s="18"/>
    </row>
    <row r="475" spans="1:18" ht="26.25" customHeight="1" x14ac:dyDescent="0.2">
      <c r="A475" s="56" t="s">
        <v>646</v>
      </c>
      <c r="B475" s="56" t="s">
        <v>103</v>
      </c>
      <c r="C475" s="56" t="s">
        <v>504</v>
      </c>
      <c r="D475" s="17" t="str">
        <f>IFERROR(VLOOKUP($M475, Tables!$F$3:$G$9, 2, FALSE), "NEEDS QUALIFIER")</f>
        <v>Pre</v>
      </c>
      <c r="E475" s="56" t="s">
        <v>745</v>
      </c>
      <c r="F475" s="16" t="str">
        <f t="shared" si="20"/>
        <v>Optional</v>
      </c>
      <c r="G475" s="16" t="str">
        <f t="shared" si="22"/>
        <v>Optional</v>
      </c>
      <c r="H475" s="35" t="str">
        <f>IF(OR($A$5=H$7,$B$5=H$7,$C$5=H$7, $D$5=H$7),IF(VLOOKUP($P475, 'Requirements Updated'!$A$4:$P$621,J$1,FALSE)=0, "",VLOOKUP($P475, 'Requirements Updated'!$A$4:$P$621,J$1,FALSE)), "")</f>
        <v/>
      </c>
      <c r="I475" s="35" t="str">
        <f>IF(OR($A$5=I$7,$B$5=I$7,$C$5=I$7, $D$5=I$7),IF(VLOOKUP($P475, 'Requirements Updated'!$A$4:$P$621,K$1,FALSE)=0, "",VLOOKUP($P475, 'Requirements Updated'!$A$4:$P$621,K$1,FALSE)), "")</f>
        <v/>
      </c>
      <c r="J475" s="35" t="str">
        <f>IF(OR($A$5=J$7,$B$5=J$7,$C$5=J$7, $D$5=J$7),IF(VLOOKUP($P475, 'Requirements Updated'!$A$4:$P$621,L$1,FALSE)=0, "",VLOOKUP($P475, 'Requirements Updated'!$A$4:$P$621,L$1,FALSE)), "")</f>
        <v/>
      </c>
      <c r="K475" s="35" t="str">
        <f>IF(OR($A$5=K$7,$B$5=K$7,$C$5=K$7, $D$5=K$7),IF(VLOOKUP($P475, 'Requirements Updated'!$A$4:$P$621,M$1,FALSE)=0, "",VLOOKUP($P475, 'Requirements Updated'!$A$4:$P$621,M$1,FALSE)), "")</f>
        <v/>
      </c>
      <c r="L475" s="17"/>
      <c r="M475" s="16" t="s">
        <v>21</v>
      </c>
      <c r="N475" s="17"/>
      <c r="O475" s="16" t="s">
        <v>104</v>
      </c>
      <c r="P475" s="16" t="str">
        <f t="shared" si="21"/>
        <v>Site and building envelopeResidential facility typeEnumerationPreBuilding/BuildingDetails/BuildingSummary/BuildingConstruction/ResidentialFacilityType</v>
      </c>
      <c r="Q475" s="94"/>
      <c r="R475" s="18"/>
    </row>
    <row r="476" spans="1:18" ht="26.25" customHeight="1" x14ac:dyDescent="0.2">
      <c r="A476" s="56" t="s">
        <v>646</v>
      </c>
      <c r="B476" s="56" t="s">
        <v>105</v>
      </c>
      <c r="C476" s="56" t="s">
        <v>503</v>
      </c>
      <c r="D476" s="17" t="str">
        <f>IFERROR(VLOOKUP($M476, Tables!$F$3:$G$9, 2, FALSE), "NEEDS QUALIFIER")</f>
        <v>Pre</v>
      </c>
      <c r="E476" s="56" t="s">
        <v>747</v>
      </c>
      <c r="F476" s="16" t="str">
        <f t="shared" si="20"/>
        <v>Optional</v>
      </c>
      <c r="G476" s="16" t="str">
        <f t="shared" si="22"/>
        <v>Optional</v>
      </c>
      <c r="H476" s="35" t="str">
        <f>IF(OR($A$5=H$7,$B$5=H$7,$C$5=H$7, $D$5=H$7),IF(VLOOKUP($P476, 'Requirements Updated'!$A$4:$P$621,J$1,FALSE)=0, "",VLOOKUP($P476, 'Requirements Updated'!$A$4:$P$621,J$1,FALSE)), "")</f>
        <v/>
      </c>
      <c r="I476" s="35" t="str">
        <f>IF(OR($A$5=I$7,$B$5=I$7,$C$5=I$7, $D$5=I$7),IF(VLOOKUP($P476, 'Requirements Updated'!$A$4:$P$621,K$1,FALSE)=0, "",VLOOKUP($P476, 'Requirements Updated'!$A$4:$P$621,K$1,FALSE)), "")</f>
        <v/>
      </c>
      <c r="J476" s="35" t="str">
        <f>IF(OR($A$5=J$7,$B$5=J$7,$C$5=J$7, $D$5=J$7),IF(VLOOKUP($P476, 'Requirements Updated'!$A$4:$P$621,L$1,FALSE)=0, "",VLOOKUP($P476, 'Requirements Updated'!$A$4:$P$621,L$1,FALSE)), "")</f>
        <v/>
      </c>
      <c r="K476" s="35" t="str">
        <f>IF(OR($A$5=K$7,$B$5=K$7,$C$5=K$7, $D$5=K$7),IF(VLOOKUP($P476, 'Requirements Updated'!$A$4:$P$621,M$1,FALSE)=0, "",VLOOKUP($P476, 'Requirements Updated'!$A$4:$P$621,M$1,FALSE)), "")</f>
        <v/>
      </c>
      <c r="L476" s="17"/>
      <c r="M476" s="16" t="s">
        <v>21</v>
      </c>
      <c r="N476" s="17"/>
      <c r="O476" s="16" t="s">
        <v>106</v>
      </c>
      <c r="P476" s="16" t="str">
        <f t="shared" si="21"/>
        <v>Site and building envelopeYear builtNumberPreBuilding/BuildingDetails/BuildingSummary/BuildingConstruction/YearBuilt</v>
      </c>
      <c r="Q476" s="94"/>
      <c r="R476" s="18"/>
    </row>
    <row r="477" spans="1:18" ht="26.25" customHeight="1" x14ac:dyDescent="0.2">
      <c r="A477" s="56" t="s">
        <v>646</v>
      </c>
      <c r="B477" s="56" t="s">
        <v>364</v>
      </c>
      <c r="C477" s="56" t="s">
        <v>504</v>
      </c>
      <c r="D477" s="17" t="str">
        <f>IFERROR(VLOOKUP($M477, Tables!$F$3:$G$9, 2, FALSE), "NEEDS QUALIFIER")</f>
        <v>Pre</v>
      </c>
      <c r="E477" s="56" t="s">
        <v>744</v>
      </c>
      <c r="F477" s="16" t="str">
        <f t="shared" si="20"/>
        <v>Optional</v>
      </c>
      <c r="G477" s="16" t="str">
        <f t="shared" si="22"/>
        <v>Optional</v>
      </c>
      <c r="H477" s="35" t="str">
        <f>IF(OR($A$5=H$7,$B$5=H$7,$C$5=H$7, $D$5=H$7),IF(VLOOKUP($P477, 'Requirements Updated'!$A$4:$P$621,J$1,FALSE)=0, "",VLOOKUP($P477, 'Requirements Updated'!$A$4:$P$621,J$1,FALSE)), "")</f>
        <v/>
      </c>
      <c r="I477" s="35" t="str">
        <f>IF(OR($A$5=I$7,$B$5=I$7,$C$5=I$7, $D$5=I$7),IF(VLOOKUP($P477, 'Requirements Updated'!$A$4:$P$621,K$1,FALSE)=0, "",VLOOKUP($P477, 'Requirements Updated'!$A$4:$P$621,K$1,FALSE)), "")</f>
        <v/>
      </c>
      <c r="J477" s="35" t="str">
        <f>IF(OR($A$5=J$7,$B$5=J$7,$C$5=J$7, $D$5=J$7),IF(VLOOKUP($P477, 'Requirements Updated'!$A$4:$P$621,L$1,FALSE)=0, "",VLOOKUP($P477, 'Requirements Updated'!$A$4:$P$621,L$1,FALSE)), "")</f>
        <v/>
      </c>
      <c r="K477" s="35" t="str">
        <f>IF(OR($A$5=K$7,$B$5=K$7,$C$5=K$7, $D$5=K$7),IF(VLOOKUP($P477, 'Requirements Updated'!$A$4:$P$621,M$1,FALSE)=0, "",VLOOKUP($P477, 'Requirements Updated'!$A$4:$P$621,M$1,FALSE)), "")</f>
        <v/>
      </c>
      <c r="L477" s="17"/>
      <c r="M477" s="16" t="s">
        <v>21</v>
      </c>
      <c r="N477" s="17"/>
      <c r="O477" s="16" t="s">
        <v>365</v>
      </c>
      <c r="P477" s="16" t="str">
        <f t="shared" si="21"/>
        <v>Site and building envelopeRoof typeEnumerationPreBuilding/BuildingDetails/Enclosure/AtticAndRoof/Roofs/Roof/RoofType</v>
      </c>
      <c r="Q477" s="94"/>
      <c r="R477" s="18"/>
    </row>
    <row r="478" spans="1:18" ht="26.25" customHeight="1" x14ac:dyDescent="0.2">
      <c r="A478" s="56" t="s">
        <v>646</v>
      </c>
      <c r="B478" s="56" t="s">
        <v>362</v>
      </c>
      <c r="C478" s="56" t="s">
        <v>520</v>
      </c>
      <c r="D478" s="17" t="str">
        <f>IFERROR(VLOOKUP($M478, Tables!$F$3:$G$9, 2, FALSE), "NEEDS QUALIFIER")</f>
        <v>Pre</v>
      </c>
      <c r="E478" s="56" t="s">
        <v>1158</v>
      </c>
      <c r="F478" s="16" t="str">
        <f t="shared" si="20"/>
        <v>Optional</v>
      </c>
      <c r="G478" s="16" t="str">
        <f t="shared" si="22"/>
        <v>Optional</v>
      </c>
      <c r="H478" s="35" t="str">
        <f>IF(OR($A$5=H$7,$B$5=H$7,$C$5=H$7, $D$5=H$7),IF(VLOOKUP($P478, 'Requirements Updated'!$A$4:$P$621,J$1,FALSE)=0, "",VLOOKUP($P478, 'Requirements Updated'!$A$4:$P$621,J$1,FALSE)), "")</f>
        <v/>
      </c>
      <c r="I478" s="35" t="str">
        <f>IF(OR($A$5=I$7,$B$5=I$7,$C$5=I$7, $D$5=I$7),IF(VLOOKUP($P478, 'Requirements Updated'!$A$4:$P$621,K$1,FALSE)=0, "",VLOOKUP($P478, 'Requirements Updated'!$A$4:$P$621,K$1,FALSE)), "")</f>
        <v/>
      </c>
      <c r="J478" s="35" t="str">
        <f>IF(OR($A$5=J$7,$B$5=J$7,$C$5=J$7, $D$5=J$7),IF(VLOOKUP($P478, 'Requirements Updated'!$A$4:$P$621,L$1,FALSE)=0, "",VLOOKUP($P478, 'Requirements Updated'!$A$4:$P$621,L$1,FALSE)), "")</f>
        <v/>
      </c>
      <c r="K478" s="35" t="str">
        <f>IF(OR($A$5=K$7,$B$5=K$7,$C$5=K$7, $D$5=K$7),IF(VLOOKUP($P478, 'Requirements Updated'!$A$4:$P$621,M$1,FALSE)=0, "",VLOOKUP($P478, 'Requirements Updated'!$A$4:$P$621,M$1,FALSE)), "")</f>
        <v/>
      </c>
      <c r="L478" s="17"/>
      <c r="M478" s="16" t="s">
        <v>21</v>
      </c>
      <c r="N478" s="17"/>
      <c r="O478" s="16" t="s">
        <v>363</v>
      </c>
      <c r="P478" s="16" t="str">
        <f t="shared" si="21"/>
        <v>Site and building envelopeRadiant barrierBooleanPreBuilding/BuildingDetails/Enclosure/AtticAndRoof/Roofs/Roof/RadiantBarrier</v>
      </c>
      <c r="Q478" s="94"/>
      <c r="R478" s="18"/>
    </row>
    <row r="479" spans="1:18" ht="26.25" customHeight="1" x14ac:dyDescent="0.2">
      <c r="A479" s="56" t="s">
        <v>366</v>
      </c>
      <c r="B479" s="56" t="s">
        <v>91</v>
      </c>
      <c r="C479" s="56" t="s">
        <v>516</v>
      </c>
      <c r="D479" s="17" t="str">
        <f>IFERROR(VLOOKUP($M479, Tables!$F$3:$G$9, 2, FALSE), "NEEDS QUALIFIER")</f>
        <v>Any</v>
      </c>
      <c r="E479" s="56" t="s">
        <v>742</v>
      </c>
      <c r="F479" s="16" t="str">
        <f t="shared" si="20"/>
        <v>Optional</v>
      </c>
      <c r="G479" s="16" t="str">
        <f t="shared" si="22"/>
        <v>Optional</v>
      </c>
      <c r="H479" s="35" t="str">
        <f>IF(OR($A$5=H$7,$B$5=H$7,$C$5=H$7, $D$5=H$7),IF(VLOOKUP($P479, 'Requirements Updated'!$A$4:$P$621,J$1,FALSE)=0, "",VLOOKUP($P479, 'Requirements Updated'!$A$4:$P$621,J$1,FALSE)), "")</f>
        <v/>
      </c>
      <c r="I479" s="35" t="str">
        <f>IF(OR($A$5=I$7,$B$5=I$7,$C$5=I$7, $D$5=I$7),IF(VLOOKUP($P479, 'Requirements Updated'!$A$4:$P$621,K$1,FALSE)=0, "",VLOOKUP($P479, 'Requirements Updated'!$A$4:$P$621,K$1,FALSE)), "")</f>
        <v/>
      </c>
      <c r="J479" s="35" t="str">
        <f>IF(OR($A$5=J$7,$B$5=J$7,$C$5=J$7, $D$5=J$7),IF(VLOOKUP($P479, 'Requirements Updated'!$A$4:$P$621,L$1,FALSE)=0, "",VLOOKUP($P479, 'Requirements Updated'!$A$4:$P$621,L$1,FALSE)), "")</f>
        <v/>
      </c>
      <c r="K479" s="35" t="str">
        <f>IF(OR($A$5=K$7,$B$5=K$7,$C$5=K$7, $D$5=K$7),IF(VLOOKUP($P479, 'Requirements Updated'!$A$4:$P$621,M$1,FALSE)=0, "",VLOOKUP($P479, 'Requirements Updated'!$A$4:$P$621,M$1,FALSE)), "")</f>
        <v/>
      </c>
      <c r="L479" s="17"/>
      <c r="M479" s="16" t="s">
        <v>31</v>
      </c>
      <c r="N479" s="17"/>
      <c r="O479" s="16" t="s">
        <v>92</v>
      </c>
      <c r="P479" s="16" t="str">
        <f t="shared" si="21"/>
        <v>Software informationSoftware program usedTextAny*/XMLTransactionHeaderInformation/XMLGeneratedBy</v>
      </c>
      <c r="Q479" s="94"/>
      <c r="R479" s="18"/>
    </row>
    <row r="480" spans="1:18" ht="26.25" customHeight="1" x14ac:dyDescent="0.2">
      <c r="A480" s="56" t="s">
        <v>366</v>
      </c>
      <c r="B480" s="56" t="s">
        <v>367</v>
      </c>
      <c r="C480" s="56" t="s">
        <v>516</v>
      </c>
      <c r="D480" s="17" t="str">
        <f>IFERROR(VLOOKUP($M480, Tables!$F$3:$G$9, 2, FALSE), "NEEDS QUALIFIER")</f>
        <v>Any</v>
      </c>
      <c r="E480" s="56" t="s">
        <v>743</v>
      </c>
      <c r="F480" s="16" t="str">
        <f t="shared" si="20"/>
        <v>Optional</v>
      </c>
      <c r="G480" s="16" t="str">
        <f t="shared" si="22"/>
        <v>Optional</v>
      </c>
      <c r="H480" s="35" t="str">
        <f>IF(OR($A$5=H$7,$B$5=H$7,$C$5=H$7, $D$5=H$7),IF(VLOOKUP($P480, 'Requirements Updated'!$A$4:$P$621,J$1,FALSE)=0, "",VLOOKUP($P480, 'Requirements Updated'!$A$4:$P$621,J$1,FALSE)), "")</f>
        <v/>
      </c>
      <c r="I480" s="35" t="str">
        <f>IF(OR($A$5=I$7,$B$5=I$7,$C$5=I$7, $D$5=I$7),IF(VLOOKUP($P480, 'Requirements Updated'!$A$4:$P$621,K$1,FALSE)=0, "",VLOOKUP($P480, 'Requirements Updated'!$A$4:$P$621,K$1,FALSE)), "")</f>
        <v/>
      </c>
      <c r="J480" s="35" t="str">
        <f>IF(OR($A$5=J$7,$B$5=J$7,$C$5=J$7, $D$5=J$7),IF(VLOOKUP($P480, 'Requirements Updated'!$A$4:$P$621,L$1,FALSE)=0, "",VLOOKUP($P480, 'Requirements Updated'!$A$4:$P$621,L$1,FALSE)), "")</f>
        <v/>
      </c>
      <c r="K480" s="35" t="str">
        <f>IF(OR($A$5=K$7,$B$5=K$7,$C$5=K$7, $D$5=K$7),IF(VLOOKUP($P480, 'Requirements Updated'!$A$4:$P$621,M$1,FALSE)=0, "",VLOOKUP($P480, 'Requirements Updated'!$A$4:$P$621,M$1,FALSE)), "")</f>
        <v/>
      </c>
      <c r="L480" s="17"/>
      <c r="M480" s="16" t="s">
        <v>31</v>
      </c>
      <c r="N480" s="17"/>
      <c r="O480" s="16" t="s">
        <v>92</v>
      </c>
      <c r="P480" s="16" t="str">
        <f t="shared" si="21"/>
        <v>Software informationSoftware program versionTextAny*/XMLTransactionHeaderInformation/XMLGeneratedBy</v>
      </c>
      <c r="Q480" s="94"/>
      <c r="R480" s="18"/>
    </row>
    <row r="481" spans="1:18" ht="26.25" customHeight="1" x14ac:dyDescent="0.2">
      <c r="A481" s="56" t="s">
        <v>740</v>
      </c>
      <c r="B481" s="56" t="s">
        <v>45</v>
      </c>
      <c r="C481" s="56" t="s">
        <v>516</v>
      </c>
      <c r="D481" s="17" t="str">
        <f>IFERROR(VLOOKUP($M481, Tables!$F$3:$G$9, 2, FALSE), "NEEDS QUALIFIER")</f>
        <v>Pre</v>
      </c>
      <c r="E481" s="56" t="str">
        <f>A481&amp;" Manufacturer Name"</f>
        <v>Solar thermal Manufacturer Name</v>
      </c>
      <c r="F481" s="16" t="str">
        <f t="shared" si="20"/>
        <v>Optional</v>
      </c>
      <c r="G481" s="16" t="str">
        <f t="shared" si="22"/>
        <v>Optional</v>
      </c>
      <c r="H481" s="35" t="str">
        <f>IF(OR($A$5=H$7,$B$5=H$7,$C$5=H$7, $D$5=H$7),IF(VLOOKUP($P481, 'Requirements Updated'!$A$4:$P$621,J$1,FALSE)=0, "",VLOOKUP($P481, 'Requirements Updated'!$A$4:$P$621,J$1,FALSE)), "")</f>
        <v/>
      </c>
      <c r="I481" s="35" t="str">
        <f>IF(OR($A$5=I$7,$B$5=I$7,$C$5=I$7, $D$5=I$7),IF(VLOOKUP($P481, 'Requirements Updated'!$A$4:$P$621,K$1,FALSE)=0, "",VLOOKUP($P481, 'Requirements Updated'!$A$4:$P$621,K$1,FALSE)), "")</f>
        <v/>
      </c>
      <c r="J481" s="35" t="str">
        <f>IF(OR($A$5=J$7,$B$5=J$7,$C$5=J$7, $D$5=J$7),IF(VLOOKUP($P481, 'Requirements Updated'!$A$4:$P$621,L$1,FALSE)=0, "",VLOOKUP($P481, 'Requirements Updated'!$A$4:$P$621,L$1,FALSE)), "")</f>
        <v/>
      </c>
      <c r="K481" s="35" t="str">
        <f>IF(OR($A$5=K$7,$B$5=K$7,$C$5=K$7, $D$5=K$7),IF(VLOOKUP($P481, 'Requirements Updated'!$A$4:$P$621,M$1,FALSE)=0, "",VLOOKUP($P481, 'Requirements Updated'!$A$4:$P$621,M$1,FALSE)), "")</f>
        <v/>
      </c>
      <c r="L481" s="17"/>
      <c r="M481" s="16" t="s">
        <v>21</v>
      </c>
      <c r="N481" s="17" t="s">
        <v>178</v>
      </c>
      <c r="O481" s="16" t="s">
        <v>611</v>
      </c>
      <c r="P481" s="16" t="str">
        <f t="shared" si="21"/>
        <v>Solar thermalManufacturerTextPreBuilding/BuildingDetails/Systems/SolarThermal/SolarThermalSystem/Manufacturer</v>
      </c>
      <c r="Q481" s="94"/>
      <c r="R481" s="18"/>
    </row>
    <row r="482" spans="1:18" ht="26.25" customHeight="1" x14ac:dyDescent="0.2">
      <c r="A482" s="56" t="s">
        <v>740</v>
      </c>
      <c r="B482" s="56" t="s">
        <v>47</v>
      </c>
      <c r="C482" s="56" t="s">
        <v>516</v>
      </c>
      <c r="D482" s="17" t="str">
        <f>IFERROR(VLOOKUP($M482, Tables!$F$3:$G$9, 2, FALSE), "NEEDS QUALIFIER")</f>
        <v>Pre</v>
      </c>
      <c r="E482" s="56" t="str">
        <f>A482&amp;" Manufacturer Model Number"</f>
        <v>Solar thermal Manufacturer Model Number</v>
      </c>
      <c r="F482" s="16" t="str">
        <f t="shared" si="20"/>
        <v>Optional</v>
      </c>
      <c r="G482" s="16" t="str">
        <f t="shared" si="22"/>
        <v>Optional</v>
      </c>
      <c r="H482" s="35" t="str">
        <f>IF(OR($A$5=H$7,$B$5=H$7,$C$5=H$7, $D$5=H$7),IF(VLOOKUP($P482, 'Requirements Updated'!$A$4:$P$621,J$1,FALSE)=0, "",VLOOKUP($P482, 'Requirements Updated'!$A$4:$P$621,J$1,FALSE)), "")</f>
        <v/>
      </c>
      <c r="I482" s="35" t="str">
        <f>IF(OR($A$5=I$7,$B$5=I$7,$C$5=I$7, $D$5=I$7),IF(VLOOKUP($P482, 'Requirements Updated'!$A$4:$P$621,K$1,FALSE)=0, "",VLOOKUP($P482, 'Requirements Updated'!$A$4:$P$621,K$1,FALSE)), "")</f>
        <v/>
      </c>
      <c r="J482" s="35" t="str">
        <f>IF(OR($A$5=J$7,$B$5=J$7,$C$5=J$7, $D$5=J$7),IF(VLOOKUP($P482, 'Requirements Updated'!$A$4:$P$621,L$1,FALSE)=0, "",VLOOKUP($P482, 'Requirements Updated'!$A$4:$P$621,L$1,FALSE)), "")</f>
        <v/>
      </c>
      <c r="K482" s="35" t="str">
        <f>IF(OR($A$5=K$7,$B$5=K$7,$C$5=K$7, $D$5=K$7),IF(VLOOKUP($P482, 'Requirements Updated'!$A$4:$P$621,M$1,FALSE)=0, "",VLOOKUP($P482, 'Requirements Updated'!$A$4:$P$621,M$1,FALSE)), "")</f>
        <v/>
      </c>
      <c r="L482" s="17"/>
      <c r="M482" s="16" t="s">
        <v>21</v>
      </c>
      <c r="N482" s="17" t="s">
        <v>178</v>
      </c>
      <c r="O482" s="16" t="s">
        <v>610</v>
      </c>
      <c r="P482" s="16" t="str">
        <f t="shared" si="21"/>
        <v>Solar thermalModel numberTextPreBuilding/BuildingDetails/Systems/SolarThermal/SolarThermalSystem/ModelNumber</v>
      </c>
      <c r="Q482" s="94"/>
      <c r="R482" s="18"/>
    </row>
    <row r="483" spans="1:18" ht="26.25" customHeight="1" x14ac:dyDescent="0.2">
      <c r="A483" s="56" t="s">
        <v>740</v>
      </c>
      <c r="B483" s="56" t="s">
        <v>247</v>
      </c>
      <c r="C483" s="56" t="s">
        <v>504</v>
      </c>
      <c r="D483" s="17" t="str">
        <f>IFERROR(VLOOKUP($M483, Tables!$F$3:$G$9, 2, FALSE), "NEEDS QUALIFIER")</f>
        <v>Pre</v>
      </c>
      <c r="E483" s="56" t="s">
        <v>741</v>
      </c>
      <c r="F483" s="16" t="str">
        <f t="shared" si="20"/>
        <v>Optional</v>
      </c>
      <c r="G483" s="16" t="str">
        <f t="shared" si="22"/>
        <v>Optional</v>
      </c>
      <c r="H483" s="35" t="str">
        <f>IF(OR($A$5=H$7,$B$5=H$7,$C$5=H$7, $D$5=H$7),IF(VLOOKUP($P483, 'Requirements Updated'!$A$4:$P$621,J$1,FALSE)=0, "",VLOOKUP($P483, 'Requirements Updated'!$A$4:$P$621,J$1,FALSE)), "")</f>
        <v/>
      </c>
      <c r="I483" s="35" t="str">
        <f>IF(OR($A$5=I$7,$B$5=I$7,$C$5=I$7, $D$5=I$7),IF(VLOOKUP($P483, 'Requirements Updated'!$A$4:$P$621,K$1,FALSE)=0, "",VLOOKUP($P483, 'Requirements Updated'!$A$4:$P$621,K$1,FALSE)), "")</f>
        <v/>
      </c>
      <c r="J483" s="35" t="str">
        <f>IF(OR($A$5=J$7,$B$5=J$7,$C$5=J$7, $D$5=J$7),IF(VLOOKUP($P483, 'Requirements Updated'!$A$4:$P$621,L$1,FALSE)=0, "",VLOOKUP($P483, 'Requirements Updated'!$A$4:$P$621,L$1,FALSE)), "")</f>
        <v/>
      </c>
      <c r="K483" s="35" t="str">
        <f>IF(OR($A$5=K$7,$B$5=K$7,$C$5=K$7, $D$5=K$7),IF(VLOOKUP($P483, 'Requirements Updated'!$A$4:$P$621,M$1,FALSE)=0, "",VLOOKUP($P483, 'Requirements Updated'!$A$4:$P$621,M$1,FALSE)), "")</f>
        <v/>
      </c>
      <c r="L483" s="17"/>
      <c r="M483" s="16" t="s">
        <v>21</v>
      </c>
      <c r="N483" s="17" t="s">
        <v>178</v>
      </c>
      <c r="O483" s="16" t="s">
        <v>248</v>
      </c>
      <c r="P483" s="16" t="str">
        <f t="shared" si="21"/>
        <v>Solar thermalSystem typeEnumerationPreBuilding/BuildingDetails/Systems/SolarThermal/SolarThermalSystem/SystemType</v>
      </c>
      <c r="Q483" s="94"/>
      <c r="R483" s="18"/>
    </row>
    <row r="484" spans="1:18" ht="26.25" customHeight="1" x14ac:dyDescent="0.2">
      <c r="A484" s="56" t="s">
        <v>740</v>
      </c>
      <c r="B484" s="56" t="s">
        <v>45</v>
      </c>
      <c r="C484" s="56" t="s">
        <v>516</v>
      </c>
      <c r="D484" s="17" t="str">
        <f>IFERROR(VLOOKUP($M484, Tables!$F$3:$G$9, 2, FALSE), "NEEDS QUALIFIER")</f>
        <v>Proposed</v>
      </c>
      <c r="E484" s="56" t="str">
        <f>A484&amp;" Manufacturer Name"</f>
        <v>Solar thermal Manufacturer Name</v>
      </c>
      <c r="F484" s="16" t="str">
        <f t="shared" si="20"/>
        <v>Optional</v>
      </c>
      <c r="G484" s="16" t="str">
        <f t="shared" si="22"/>
        <v>Optional</v>
      </c>
      <c r="H484" s="35" t="str">
        <f>IF(OR($A$5=H$7,$B$5=H$7,$C$5=H$7, $D$5=H$7),IF(VLOOKUP($P484, 'Requirements Updated'!$A$4:$P$621,J$1,FALSE)=0, "",VLOOKUP($P484, 'Requirements Updated'!$A$4:$P$621,J$1,FALSE)), "")</f>
        <v/>
      </c>
      <c r="I484" s="35" t="str">
        <f>IF(OR($A$5=I$7,$B$5=I$7,$C$5=I$7, $D$5=I$7),IF(VLOOKUP($P484, 'Requirements Updated'!$A$4:$P$621,K$1,FALSE)=0, "",VLOOKUP($P484, 'Requirements Updated'!$A$4:$P$621,K$1,FALSE)), "")</f>
        <v/>
      </c>
      <c r="J484" s="35" t="str">
        <f>IF(OR($A$5=J$7,$B$5=J$7,$C$5=J$7, $D$5=J$7),IF(VLOOKUP($P484, 'Requirements Updated'!$A$4:$P$621,L$1,FALSE)=0, "",VLOOKUP($P484, 'Requirements Updated'!$A$4:$P$621,L$1,FALSE)), "")</f>
        <v/>
      </c>
      <c r="K484" s="35" t="str">
        <f>IF(OR($A$5=K$7,$B$5=K$7,$C$5=K$7, $D$5=K$7),IF(VLOOKUP($P484, 'Requirements Updated'!$A$4:$P$621,M$1,FALSE)=0, "",VLOOKUP($P484, 'Requirements Updated'!$A$4:$P$621,M$1,FALSE)), "")</f>
        <v/>
      </c>
      <c r="L484" s="17"/>
      <c r="M484" s="16" t="s">
        <v>28</v>
      </c>
      <c r="N484" s="17" t="s">
        <v>178</v>
      </c>
      <c r="O484" s="16" t="s">
        <v>611</v>
      </c>
      <c r="P484" s="16" t="str">
        <f t="shared" si="21"/>
        <v>Solar thermalManufacturerTextProposedBuilding/BuildingDetails/Systems/SolarThermal/SolarThermalSystem/Manufacturer</v>
      </c>
      <c r="Q484" s="94" t="s">
        <v>1207</v>
      </c>
      <c r="R484" s="18"/>
    </row>
    <row r="485" spans="1:18" ht="26.25" customHeight="1" x14ac:dyDescent="0.2">
      <c r="A485" s="56" t="s">
        <v>740</v>
      </c>
      <c r="B485" s="56" t="s">
        <v>47</v>
      </c>
      <c r="C485" s="56" t="s">
        <v>516</v>
      </c>
      <c r="D485" s="17" t="str">
        <f>IFERROR(VLOOKUP($M485, Tables!$F$3:$G$9, 2, FALSE), "NEEDS QUALIFIER")</f>
        <v>Proposed</v>
      </c>
      <c r="E485" s="56" t="str">
        <f>A485&amp;" Manufacturer Model Number"</f>
        <v>Solar thermal Manufacturer Model Number</v>
      </c>
      <c r="F485" s="16" t="str">
        <f t="shared" si="20"/>
        <v>Optional</v>
      </c>
      <c r="G485" s="16" t="str">
        <f t="shared" si="22"/>
        <v>Optional</v>
      </c>
      <c r="H485" s="35" t="str">
        <f>IF(OR($A$5=H$7,$B$5=H$7,$C$5=H$7, $D$5=H$7),IF(VLOOKUP($P485, 'Requirements Updated'!$A$4:$P$621,J$1,FALSE)=0, "",VLOOKUP($P485, 'Requirements Updated'!$A$4:$P$621,J$1,FALSE)), "")</f>
        <v/>
      </c>
      <c r="I485" s="35" t="str">
        <f>IF(OR($A$5=I$7,$B$5=I$7,$C$5=I$7, $D$5=I$7),IF(VLOOKUP($P485, 'Requirements Updated'!$A$4:$P$621,K$1,FALSE)=0, "",VLOOKUP($P485, 'Requirements Updated'!$A$4:$P$621,K$1,FALSE)), "")</f>
        <v/>
      </c>
      <c r="J485" s="35" t="str">
        <f>IF(OR($A$5=J$7,$B$5=J$7,$C$5=J$7, $D$5=J$7),IF(VLOOKUP($P485, 'Requirements Updated'!$A$4:$P$621,L$1,FALSE)=0, "",VLOOKUP($P485, 'Requirements Updated'!$A$4:$P$621,L$1,FALSE)), "")</f>
        <v/>
      </c>
      <c r="K485" s="35" t="str">
        <f>IF(OR($A$5=K$7,$B$5=K$7,$C$5=K$7, $D$5=K$7),IF(VLOOKUP($P485, 'Requirements Updated'!$A$4:$P$621,M$1,FALSE)=0, "",VLOOKUP($P485, 'Requirements Updated'!$A$4:$P$621,M$1,FALSE)), "")</f>
        <v/>
      </c>
      <c r="L485" s="17"/>
      <c r="M485" s="16" t="s">
        <v>28</v>
      </c>
      <c r="N485" s="17" t="s">
        <v>178</v>
      </c>
      <c r="O485" s="16" t="s">
        <v>610</v>
      </c>
      <c r="P485" s="16" t="str">
        <f t="shared" si="21"/>
        <v>Solar thermalModel numberTextProposedBuilding/BuildingDetails/Systems/SolarThermal/SolarThermalSystem/ModelNumber</v>
      </c>
      <c r="Q485" s="94" t="s">
        <v>1207</v>
      </c>
      <c r="R485" s="18"/>
    </row>
    <row r="486" spans="1:18" ht="26.25" customHeight="1" x14ac:dyDescent="0.2">
      <c r="A486" s="56" t="s">
        <v>740</v>
      </c>
      <c r="B486" s="56" t="s">
        <v>247</v>
      </c>
      <c r="C486" s="56" t="s">
        <v>504</v>
      </c>
      <c r="D486" s="17" t="str">
        <f>IFERROR(VLOOKUP($M486, Tables!$F$3:$G$9, 2, FALSE), "NEEDS QUALIFIER")</f>
        <v>Proposed</v>
      </c>
      <c r="E486" s="56" t="s">
        <v>741</v>
      </c>
      <c r="F486" s="16" t="str">
        <f t="shared" si="20"/>
        <v>Optional</v>
      </c>
      <c r="G486" s="16" t="str">
        <f t="shared" si="22"/>
        <v>Optional</v>
      </c>
      <c r="H486" s="35" t="str">
        <f>IF(OR($A$5=H$7,$B$5=H$7,$C$5=H$7, $D$5=H$7),IF(VLOOKUP($P486, 'Requirements Updated'!$A$4:$P$621,J$1,FALSE)=0, "",VLOOKUP($P486, 'Requirements Updated'!$A$4:$P$621,J$1,FALSE)), "")</f>
        <v/>
      </c>
      <c r="I486" s="35" t="str">
        <f>IF(OR($A$5=I$7,$B$5=I$7,$C$5=I$7, $D$5=I$7),IF(VLOOKUP($P486, 'Requirements Updated'!$A$4:$P$621,K$1,FALSE)=0, "",VLOOKUP($P486, 'Requirements Updated'!$A$4:$P$621,K$1,FALSE)), "")</f>
        <v/>
      </c>
      <c r="J486" s="35" t="str">
        <f>IF(OR($A$5=J$7,$B$5=J$7,$C$5=J$7, $D$5=J$7),IF(VLOOKUP($P486, 'Requirements Updated'!$A$4:$P$621,L$1,FALSE)=0, "",VLOOKUP($P486, 'Requirements Updated'!$A$4:$P$621,L$1,FALSE)), "")</f>
        <v/>
      </c>
      <c r="K486" s="35" t="str">
        <f>IF(OR($A$5=K$7,$B$5=K$7,$C$5=K$7, $D$5=K$7),IF(VLOOKUP($P486, 'Requirements Updated'!$A$4:$P$621,M$1,FALSE)=0, "",VLOOKUP($P486, 'Requirements Updated'!$A$4:$P$621,M$1,FALSE)), "")</f>
        <v/>
      </c>
      <c r="L486" s="17"/>
      <c r="M486" s="16" t="s">
        <v>28</v>
      </c>
      <c r="N486" s="17" t="s">
        <v>178</v>
      </c>
      <c r="O486" s="16" t="s">
        <v>248</v>
      </c>
      <c r="P486" s="16" t="str">
        <f t="shared" si="21"/>
        <v>Solar thermalSystem typeEnumerationProposedBuilding/BuildingDetails/Systems/SolarThermal/SolarThermalSystem/SystemType</v>
      </c>
      <c r="Q486" s="94" t="s">
        <v>1207</v>
      </c>
      <c r="R486" s="18"/>
    </row>
    <row r="487" spans="1:18" ht="26.25" customHeight="1" x14ac:dyDescent="0.2">
      <c r="A487" s="56" t="s">
        <v>740</v>
      </c>
      <c r="B487" s="56" t="s">
        <v>45</v>
      </c>
      <c r="C487" s="56" t="s">
        <v>516</v>
      </c>
      <c r="D487" s="17" t="str">
        <f>IFERROR(VLOOKUP($M487, Tables!$F$3:$G$9, 2, FALSE), "NEEDS QUALIFIER")</f>
        <v>Post</v>
      </c>
      <c r="E487" s="56" t="str">
        <f>A487&amp;" Manufacturer Name"</f>
        <v>Solar thermal Manufacturer Name</v>
      </c>
      <c r="F487" s="16" t="str">
        <f t="shared" si="20"/>
        <v>Optional</v>
      </c>
      <c r="G487" s="16" t="str">
        <f t="shared" si="22"/>
        <v>Optional</v>
      </c>
      <c r="H487" s="35" t="str">
        <f>IF(OR($A$5=H$7,$B$5=H$7,$C$5=H$7, $D$5=H$7),IF(VLOOKUP($P487, 'Requirements Updated'!$A$4:$P$621,J$1,FALSE)=0, "",VLOOKUP($P487, 'Requirements Updated'!$A$4:$P$621,J$1,FALSE)), "")</f>
        <v/>
      </c>
      <c r="I487" s="35" t="str">
        <f>IF(OR($A$5=I$7,$B$5=I$7,$C$5=I$7, $D$5=I$7),IF(VLOOKUP($P487, 'Requirements Updated'!$A$4:$P$621,K$1,FALSE)=0, "",VLOOKUP($P487, 'Requirements Updated'!$A$4:$P$621,K$1,FALSE)), "")</f>
        <v/>
      </c>
      <c r="J487" s="35" t="str">
        <f>IF(OR($A$5=J$7,$B$5=J$7,$C$5=J$7, $D$5=J$7),IF(VLOOKUP($P487, 'Requirements Updated'!$A$4:$P$621,L$1,FALSE)=0, "",VLOOKUP($P487, 'Requirements Updated'!$A$4:$P$621,L$1,FALSE)), "")</f>
        <v/>
      </c>
      <c r="K487" s="35" t="str">
        <f>IF(OR($A$5=K$7,$B$5=K$7,$C$5=K$7, $D$5=K$7),IF(VLOOKUP($P487, 'Requirements Updated'!$A$4:$P$621,M$1,FALSE)=0, "",VLOOKUP($P487, 'Requirements Updated'!$A$4:$P$621,M$1,FALSE)), "")</f>
        <v/>
      </c>
      <c r="L487" s="17"/>
      <c r="M487" s="16" t="s">
        <v>296</v>
      </c>
      <c r="N487" s="17" t="s">
        <v>178</v>
      </c>
      <c r="O487" s="16" t="s">
        <v>611</v>
      </c>
      <c r="P487" s="16" t="str">
        <f t="shared" si="21"/>
        <v>Solar thermalManufacturerTextPostBuilding/BuildingDetails/Systems/SolarThermal/SolarThermalSystem/Manufacturer</v>
      </c>
      <c r="Q487" s="94"/>
      <c r="R487" s="18"/>
    </row>
    <row r="488" spans="1:18" ht="26.25" customHeight="1" x14ac:dyDescent="0.2">
      <c r="A488" s="56" t="s">
        <v>740</v>
      </c>
      <c r="B488" s="56" t="s">
        <v>47</v>
      </c>
      <c r="C488" s="56" t="s">
        <v>516</v>
      </c>
      <c r="D488" s="17" t="str">
        <f>IFERROR(VLOOKUP($M488, Tables!$F$3:$G$9, 2, FALSE), "NEEDS QUALIFIER")</f>
        <v>Post</v>
      </c>
      <c r="E488" s="56" t="str">
        <f>A488&amp;" Manufacturer Model Number"</f>
        <v>Solar thermal Manufacturer Model Number</v>
      </c>
      <c r="F488" s="16" t="str">
        <f t="shared" si="20"/>
        <v>Optional</v>
      </c>
      <c r="G488" s="16" t="str">
        <f t="shared" si="22"/>
        <v>Optional</v>
      </c>
      <c r="H488" s="35" t="str">
        <f>IF(OR($A$5=H$7,$B$5=H$7,$C$5=H$7, $D$5=H$7),IF(VLOOKUP($P488, 'Requirements Updated'!$A$4:$P$621,J$1,FALSE)=0, "",VLOOKUP($P488, 'Requirements Updated'!$A$4:$P$621,J$1,FALSE)), "")</f>
        <v/>
      </c>
      <c r="I488" s="35" t="str">
        <f>IF(OR($A$5=I$7,$B$5=I$7,$C$5=I$7, $D$5=I$7),IF(VLOOKUP($P488, 'Requirements Updated'!$A$4:$P$621,K$1,FALSE)=0, "",VLOOKUP($P488, 'Requirements Updated'!$A$4:$P$621,K$1,FALSE)), "")</f>
        <v/>
      </c>
      <c r="J488" s="35" t="str">
        <f>IF(OR($A$5=J$7,$B$5=J$7,$C$5=J$7, $D$5=J$7),IF(VLOOKUP($P488, 'Requirements Updated'!$A$4:$P$621,L$1,FALSE)=0, "",VLOOKUP($P488, 'Requirements Updated'!$A$4:$P$621,L$1,FALSE)), "")</f>
        <v/>
      </c>
      <c r="K488" s="35" t="str">
        <f>IF(OR($A$5=K$7,$B$5=K$7,$C$5=K$7, $D$5=K$7),IF(VLOOKUP($P488, 'Requirements Updated'!$A$4:$P$621,M$1,FALSE)=0, "",VLOOKUP($P488, 'Requirements Updated'!$A$4:$P$621,M$1,FALSE)), "")</f>
        <v/>
      </c>
      <c r="L488" s="17"/>
      <c r="M488" s="16" t="s">
        <v>296</v>
      </c>
      <c r="N488" s="17" t="s">
        <v>178</v>
      </c>
      <c r="O488" s="16" t="s">
        <v>610</v>
      </c>
      <c r="P488" s="16" t="str">
        <f t="shared" si="21"/>
        <v>Solar thermalModel numberTextPostBuilding/BuildingDetails/Systems/SolarThermal/SolarThermalSystem/ModelNumber</v>
      </c>
      <c r="Q488" s="94"/>
      <c r="R488" s="18"/>
    </row>
    <row r="489" spans="1:18" ht="26.25" customHeight="1" x14ac:dyDescent="0.2">
      <c r="A489" s="56" t="s">
        <v>740</v>
      </c>
      <c r="B489" s="56" t="s">
        <v>247</v>
      </c>
      <c r="C489" s="56" t="s">
        <v>504</v>
      </c>
      <c r="D489" s="17" t="str">
        <f>IFERROR(VLOOKUP($M489, Tables!$F$3:$G$9, 2, FALSE), "NEEDS QUALIFIER")</f>
        <v>Post</v>
      </c>
      <c r="E489" s="56" t="s">
        <v>741</v>
      </c>
      <c r="F489" s="16" t="str">
        <f t="shared" si="20"/>
        <v>Optional</v>
      </c>
      <c r="G489" s="16" t="str">
        <f t="shared" si="22"/>
        <v>Optional</v>
      </c>
      <c r="H489" s="35" t="str">
        <f>IF(OR($A$5=H$7,$B$5=H$7,$C$5=H$7, $D$5=H$7),IF(VLOOKUP($P489, 'Requirements Updated'!$A$4:$P$621,J$1,FALSE)=0, "",VLOOKUP($P489, 'Requirements Updated'!$A$4:$P$621,J$1,FALSE)), "")</f>
        <v/>
      </c>
      <c r="I489" s="35" t="str">
        <f>IF(OR($A$5=I$7,$B$5=I$7,$C$5=I$7, $D$5=I$7),IF(VLOOKUP($P489, 'Requirements Updated'!$A$4:$P$621,K$1,FALSE)=0, "",VLOOKUP($P489, 'Requirements Updated'!$A$4:$P$621,K$1,FALSE)), "")</f>
        <v/>
      </c>
      <c r="J489" s="35" t="str">
        <f>IF(OR($A$5=J$7,$B$5=J$7,$C$5=J$7, $D$5=J$7),IF(VLOOKUP($P489, 'Requirements Updated'!$A$4:$P$621,L$1,FALSE)=0, "",VLOOKUP($P489, 'Requirements Updated'!$A$4:$P$621,L$1,FALSE)), "")</f>
        <v/>
      </c>
      <c r="K489" s="35" t="str">
        <f>IF(OR($A$5=K$7,$B$5=K$7,$C$5=K$7, $D$5=K$7),IF(VLOOKUP($P489, 'Requirements Updated'!$A$4:$P$621,M$1,FALSE)=0, "",VLOOKUP($P489, 'Requirements Updated'!$A$4:$P$621,M$1,FALSE)), "")</f>
        <v/>
      </c>
      <c r="L489" s="17"/>
      <c r="M489" s="16" t="s">
        <v>296</v>
      </c>
      <c r="N489" s="17" t="s">
        <v>178</v>
      </c>
      <c r="O489" s="16" t="s">
        <v>248</v>
      </c>
      <c r="P489" s="16" t="str">
        <f t="shared" si="21"/>
        <v>Solar thermalSystem typeEnumerationPostBuilding/BuildingDetails/Systems/SolarThermal/SolarThermalSystem/SystemType</v>
      </c>
      <c r="Q489" s="94"/>
      <c r="R489" s="18"/>
    </row>
    <row r="490" spans="1:18" ht="26.25" customHeight="1" x14ac:dyDescent="0.2">
      <c r="A490" s="56" t="s">
        <v>569</v>
      </c>
      <c r="B490" s="56" t="s">
        <v>119</v>
      </c>
      <c r="C490" s="56" t="s">
        <v>570</v>
      </c>
      <c r="D490" s="17" t="str">
        <f>IFERROR(VLOOKUP($M490, Tables!$F$3:$G$9, 2, FALSE), "NEEDS QUALIFIER")</f>
        <v>Pre</v>
      </c>
      <c r="E490" s="56" t="s">
        <v>564</v>
      </c>
      <c r="F490" s="16" t="str">
        <f t="shared" si="20"/>
        <v>Optional</v>
      </c>
      <c r="G490" s="16" t="str">
        <f t="shared" si="22"/>
        <v>Optional</v>
      </c>
      <c r="H490" s="35" t="str">
        <f>IF(OR($A$5=H$7,$B$5=H$7,$C$5=H$7, $D$5=H$7),IF(VLOOKUP($P490, 'Requirements Updated'!$A$4:$P$621,J$1,FALSE)=0, "",VLOOKUP($P490, 'Requirements Updated'!$A$4:$P$621,J$1,FALSE)), "")</f>
        <v/>
      </c>
      <c r="I490" s="35" t="str">
        <f>IF(OR($A$5=I$7,$B$5=I$7,$C$5=I$7, $D$5=I$7),IF(VLOOKUP($P490, 'Requirements Updated'!$A$4:$P$621,K$1,FALSE)=0, "",VLOOKUP($P490, 'Requirements Updated'!$A$4:$P$621,K$1,FALSE)), "")</f>
        <v/>
      </c>
      <c r="J490" s="35" t="str">
        <f>IF(OR($A$5=J$7,$B$5=J$7,$C$5=J$7, $D$5=J$7),IF(VLOOKUP($P490, 'Requirements Updated'!$A$4:$P$621,L$1,FALSE)=0, "",VLOOKUP($P490, 'Requirements Updated'!$A$4:$P$621,L$1,FALSE)), "")</f>
        <v/>
      </c>
      <c r="K490" s="35" t="str">
        <f>IF(OR($A$5=K$7,$B$5=K$7,$C$5=K$7, $D$5=K$7),IF(VLOOKUP($P490, 'Requirements Updated'!$A$4:$P$621,M$1,FALSE)=0, "",VLOOKUP($P490, 'Requirements Updated'!$A$4:$P$621,M$1,FALSE)), "")</f>
        <v/>
      </c>
      <c r="L490" s="17"/>
      <c r="M490" s="16" t="s">
        <v>21</v>
      </c>
      <c r="N490" s="17" t="s">
        <v>120</v>
      </c>
      <c r="O490" s="16" t="s">
        <v>135</v>
      </c>
      <c r="P490" s="16" t="str">
        <f t="shared" si="21"/>
        <v>Spillage test (test-in)Current conditionNumber (seconds)PreBuilding/BuildingDetails/HealthAndSafety/CombustionAppliances/CombustionApplianceZone/CombustionApplianceTest/SpillageTest/CurrentCondition</v>
      </c>
      <c r="Q490" s="94"/>
      <c r="R490" s="18"/>
    </row>
    <row r="491" spans="1:18" ht="26.25" customHeight="1" x14ac:dyDescent="0.2">
      <c r="A491" s="56" t="s">
        <v>569</v>
      </c>
      <c r="B491" s="56" t="s">
        <v>566</v>
      </c>
      <c r="C491" s="56" t="s">
        <v>504</v>
      </c>
      <c r="D491" s="17" t="str">
        <f>IFERROR(VLOOKUP($M491, Tables!$F$3:$G$9, 2, FALSE), "NEEDS QUALIFIER")</f>
        <v>Pre</v>
      </c>
      <c r="E491" s="56" t="s">
        <v>715</v>
      </c>
      <c r="F491" s="16" t="str">
        <f t="shared" si="20"/>
        <v>Optional</v>
      </c>
      <c r="G491" s="16" t="str">
        <f t="shared" si="22"/>
        <v>Optional</v>
      </c>
      <c r="H491" s="35" t="str">
        <f>IF(OR($A$5=H$7,$B$5=H$7,$C$5=H$7, $D$5=H$7),IF(VLOOKUP($P491, 'Requirements Updated'!$A$4:$P$621,J$1,FALSE)=0, "",VLOOKUP($P491, 'Requirements Updated'!$A$4:$P$621,J$1,FALSE)), "")</f>
        <v/>
      </c>
      <c r="I491" s="35" t="str">
        <f>IF(OR($A$5=I$7,$B$5=I$7,$C$5=I$7, $D$5=I$7),IF(VLOOKUP($P491, 'Requirements Updated'!$A$4:$P$621,K$1,FALSE)=0, "",VLOOKUP($P491, 'Requirements Updated'!$A$4:$P$621,K$1,FALSE)), "")</f>
        <v/>
      </c>
      <c r="J491" s="35" t="str">
        <f>IF(OR($A$5=J$7,$B$5=J$7,$C$5=J$7, $D$5=J$7),IF(VLOOKUP($P491, 'Requirements Updated'!$A$4:$P$621,L$1,FALSE)=0, "",VLOOKUP($P491, 'Requirements Updated'!$A$4:$P$621,L$1,FALSE)), "")</f>
        <v/>
      </c>
      <c r="K491" s="35" t="str">
        <f>IF(OR($A$5=K$7,$B$5=K$7,$C$5=K$7, $D$5=K$7),IF(VLOOKUP($P491, 'Requirements Updated'!$A$4:$P$621,M$1,FALSE)=0, "",VLOOKUP($P491, 'Requirements Updated'!$A$4:$P$621,M$1,FALSE)), "")</f>
        <v/>
      </c>
      <c r="L491" s="17"/>
      <c r="M491" s="16" t="s">
        <v>21</v>
      </c>
      <c r="N491" s="17" t="s">
        <v>120</v>
      </c>
      <c r="O491" s="16" t="s">
        <v>136</v>
      </c>
      <c r="P491" s="16" t="str">
        <f t="shared" si="21"/>
        <v>Spillage test (test-in)Test resultEnumerationPreBuilding/BuildingDetails/HealthAndSafety/CombustionAppliances/CombustionApplianceZone/CombustionApplianceTest/SpillageTest/TestResult</v>
      </c>
      <c r="Q491" s="94"/>
      <c r="R491" s="18"/>
    </row>
    <row r="492" spans="1:18" ht="26.25" customHeight="1" x14ac:dyDescent="0.2">
      <c r="A492" s="56" t="s">
        <v>569</v>
      </c>
      <c r="B492" s="56" t="s">
        <v>123</v>
      </c>
      <c r="C492" s="56" t="s">
        <v>570</v>
      </c>
      <c r="D492" s="17" t="str">
        <f>IFERROR(VLOOKUP($M492, Tables!$F$3:$G$9, 2, FALSE), "NEEDS QUALIFIER")</f>
        <v>Pre</v>
      </c>
      <c r="E492" s="56" t="s">
        <v>1159</v>
      </c>
      <c r="F492" s="16" t="str">
        <f t="shared" si="20"/>
        <v>Optional</v>
      </c>
      <c r="G492" s="16" t="str">
        <f t="shared" si="22"/>
        <v>Optional</v>
      </c>
      <c r="H492" s="35" t="str">
        <f>IF(OR($A$5=H$7,$B$5=H$7,$C$5=H$7, $D$5=H$7),IF(VLOOKUP($P492, 'Requirements Updated'!$A$4:$P$621,J$1,FALSE)=0, "",VLOOKUP($P492, 'Requirements Updated'!$A$4:$P$621,J$1,FALSE)), "")</f>
        <v/>
      </c>
      <c r="I492" s="35" t="str">
        <f>IF(OR($A$5=I$7,$B$5=I$7,$C$5=I$7, $D$5=I$7),IF(VLOOKUP($P492, 'Requirements Updated'!$A$4:$P$621,K$1,FALSE)=0, "",VLOOKUP($P492, 'Requirements Updated'!$A$4:$P$621,K$1,FALSE)), "")</f>
        <v/>
      </c>
      <c r="J492" s="35" t="str">
        <f>IF(OR($A$5=J$7,$B$5=J$7,$C$5=J$7, $D$5=J$7),IF(VLOOKUP($P492, 'Requirements Updated'!$A$4:$P$621,L$1,FALSE)=0, "",VLOOKUP($P492, 'Requirements Updated'!$A$4:$P$621,L$1,FALSE)), "")</f>
        <v/>
      </c>
      <c r="K492" s="35" t="str">
        <f>IF(OR($A$5=K$7,$B$5=K$7,$C$5=K$7, $D$5=K$7),IF(VLOOKUP($P492, 'Requirements Updated'!$A$4:$P$621,M$1,FALSE)=0, "",VLOOKUP($P492, 'Requirements Updated'!$A$4:$P$621,M$1,FALSE)), "")</f>
        <v/>
      </c>
      <c r="L492" s="17"/>
      <c r="M492" s="16" t="s">
        <v>21</v>
      </c>
      <c r="N492" s="17" t="s">
        <v>120</v>
      </c>
      <c r="O492" s="16" t="s">
        <v>137</v>
      </c>
      <c r="P492" s="16" t="str">
        <f t="shared" si="21"/>
        <v>Spillage test (test-in)Poor scenarioNumber (seconds)PreBuilding/BuildingDetails/HealthAndSafety/CombustionAppliances/CombustionApplianceZone/CombustionApplianceTest/SpillageTest/PoorCondition</v>
      </c>
      <c r="Q492" s="94"/>
      <c r="R492" s="18"/>
    </row>
    <row r="493" spans="1:18" ht="26.25" customHeight="1" x14ac:dyDescent="0.2">
      <c r="A493" s="56" t="s">
        <v>578</v>
      </c>
      <c r="B493" s="56" t="s">
        <v>119</v>
      </c>
      <c r="C493" s="56" t="s">
        <v>570</v>
      </c>
      <c r="D493" s="17" t="str">
        <f>IFERROR(VLOOKUP($M493, Tables!$F$3:$G$9, 2, FALSE), "NEEDS QUALIFIER")</f>
        <v>Proposed</v>
      </c>
      <c r="E493" s="56" t="s">
        <v>564</v>
      </c>
      <c r="F493" s="16" t="str">
        <f t="shared" si="20"/>
        <v>Optional</v>
      </c>
      <c r="G493" s="16" t="str">
        <f t="shared" si="22"/>
        <v>Optional</v>
      </c>
      <c r="H493" s="35" t="str">
        <f>IF(OR($A$5=H$7,$B$5=H$7,$C$5=H$7, $D$5=H$7),IF(VLOOKUP($P493, 'Requirements Updated'!$A$4:$P$621,J$1,FALSE)=0, "",VLOOKUP($P493, 'Requirements Updated'!$A$4:$P$621,J$1,FALSE)), "")</f>
        <v/>
      </c>
      <c r="I493" s="35" t="str">
        <f>IF(OR($A$5=I$7,$B$5=I$7,$C$5=I$7, $D$5=I$7),IF(VLOOKUP($P493, 'Requirements Updated'!$A$4:$P$621,K$1,FALSE)=0, "",VLOOKUP($P493, 'Requirements Updated'!$A$4:$P$621,K$1,FALSE)), "")</f>
        <v/>
      </c>
      <c r="J493" s="35" t="str">
        <f>IF(OR($A$5=J$7,$B$5=J$7,$C$5=J$7, $D$5=J$7),IF(VLOOKUP($P493, 'Requirements Updated'!$A$4:$P$621,L$1,FALSE)=0, "",VLOOKUP($P493, 'Requirements Updated'!$A$4:$P$621,L$1,FALSE)), "")</f>
        <v/>
      </c>
      <c r="K493" s="35" t="str">
        <f>IF(OR($A$5=K$7,$B$5=K$7,$C$5=K$7, $D$5=K$7),IF(VLOOKUP($P493, 'Requirements Updated'!$A$4:$P$621,M$1,FALSE)=0, "",VLOOKUP($P493, 'Requirements Updated'!$A$4:$P$621,M$1,FALSE)), "")</f>
        <v/>
      </c>
      <c r="L493" s="17"/>
      <c r="M493" s="16" t="s">
        <v>28</v>
      </c>
      <c r="N493" s="17" t="s">
        <v>120</v>
      </c>
      <c r="O493" s="16" t="s">
        <v>135</v>
      </c>
      <c r="P493" s="16" t="str">
        <f t="shared" si="21"/>
        <v>Spillage test (test-out)Current conditionNumber (seconds)ProposedBuilding/BuildingDetails/HealthAndSafety/CombustionAppliances/CombustionApplianceZone/CombustionApplianceTest/SpillageTest/CurrentCondition</v>
      </c>
      <c r="Q493" s="94"/>
      <c r="R493" s="18"/>
    </row>
    <row r="494" spans="1:18" ht="26.25" customHeight="1" x14ac:dyDescent="0.2">
      <c r="A494" s="56" t="s">
        <v>578</v>
      </c>
      <c r="B494" s="56" t="s">
        <v>566</v>
      </c>
      <c r="C494" s="56" t="s">
        <v>504</v>
      </c>
      <c r="D494" s="17" t="str">
        <f>IFERROR(VLOOKUP($M494, Tables!$F$3:$G$9, 2, FALSE), "NEEDS QUALIFIER")</f>
        <v>Proposed</v>
      </c>
      <c r="E494" s="56" t="s">
        <v>715</v>
      </c>
      <c r="F494" s="16" t="str">
        <f t="shared" si="20"/>
        <v>Optional</v>
      </c>
      <c r="G494" s="16" t="str">
        <f t="shared" si="22"/>
        <v>Optional</v>
      </c>
      <c r="H494" s="35" t="str">
        <f>IF(OR($A$5=H$7,$B$5=H$7,$C$5=H$7, $D$5=H$7),IF(VLOOKUP($P494, 'Requirements Updated'!$A$4:$P$621,J$1,FALSE)=0, "",VLOOKUP($P494, 'Requirements Updated'!$A$4:$P$621,J$1,FALSE)), "")</f>
        <v/>
      </c>
      <c r="I494" s="35" t="str">
        <f>IF(OR($A$5=I$7,$B$5=I$7,$C$5=I$7, $D$5=I$7),IF(VLOOKUP($P494, 'Requirements Updated'!$A$4:$P$621,K$1,FALSE)=0, "",VLOOKUP($P494, 'Requirements Updated'!$A$4:$P$621,K$1,FALSE)), "")</f>
        <v/>
      </c>
      <c r="J494" s="35" t="str">
        <f>IF(OR($A$5=J$7,$B$5=J$7,$C$5=J$7, $D$5=J$7),IF(VLOOKUP($P494, 'Requirements Updated'!$A$4:$P$621,L$1,FALSE)=0, "",VLOOKUP($P494, 'Requirements Updated'!$A$4:$P$621,L$1,FALSE)), "")</f>
        <v/>
      </c>
      <c r="K494" s="35" t="str">
        <f>IF(OR($A$5=K$7,$B$5=K$7,$C$5=K$7, $D$5=K$7),IF(VLOOKUP($P494, 'Requirements Updated'!$A$4:$P$621,M$1,FALSE)=0, "",VLOOKUP($P494, 'Requirements Updated'!$A$4:$P$621,M$1,FALSE)), "")</f>
        <v/>
      </c>
      <c r="L494" s="17"/>
      <c r="M494" s="16" t="s">
        <v>28</v>
      </c>
      <c r="N494" s="17" t="s">
        <v>120</v>
      </c>
      <c r="O494" s="16" t="s">
        <v>136</v>
      </c>
      <c r="P494" s="16" t="str">
        <f t="shared" si="21"/>
        <v>Spillage test (test-out)Test resultEnumerationProposedBuilding/BuildingDetails/HealthAndSafety/CombustionAppliances/CombustionApplianceZone/CombustionApplianceTest/SpillageTest/TestResult</v>
      </c>
      <c r="Q494" s="94"/>
      <c r="R494" s="18"/>
    </row>
    <row r="495" spans="1:18" ht="26.25" customHeight="1" x14ac:dyDescent="0.2">
      <c r="A495" s="56" t="s">
        <v>578</v>
      </c>
      <c r="B495" s="56" t="s">
        <v>123</v>
      </c>
      <c r="C495" s="56" t="s">
        <v>570</v>
      </c>
      <c r="D495" s="17" t="str">
        <f>IFERROR(VLOOKUP($M495, Tables!$F$3:$G$9, 2, FALSE), "NEEDS QUALIFIER")</f>
        <v>Proposed</v>
      </c>
      <c r="E495" s="56" t="s">
        <v>1159</v>
      </c>
      <c r="F495" s="16" t="str">
        <f t="shared" si="20"/>
        <v>Optional</v>
      </c>
      <c r="G495" s="16" t="str">
        <f t="shared" si="22"/>
        <v>Optional</v>
      </c>
      <c r="H495" s="35" t="str">
        <f>IF(OR($A$5=H$7,$B$5=H$7,$C$5=H$7, $D$5=H$7),IF(VLOOKUP($P495, 'Requirements Updated'!$A$4:$P$621,J$1,FALSE)=0, "",VLOOKUP($P495, 'Requirements Updated'!$A$4:$P$621,J$1,FALSE)), "")</f>
        <v/>
      </c>
      <c r="I495" s="35" t="str">
        <f>IF(OR($A$5=I$7,$B$5=I$7,$C$5=I$7, $D$5=I$7),IF(VLOOKUP($P495, 'Requirements Updated'!$A$4:$P$621,K$1,FALSE)=0, "",VLOOKUP($P495, 'Requirements Updated'!$A$4:$P$621,K$1,FALSE)), "")</f>
        <v/>
      </c>
      <c r="J495" s="35" t="str">
        <f>IF(OR($A$5=J$7,$B$5=J$7,$C$5=J$7, $D$5=J$7),IF(VLOOKUP($P495, 'Requirements Updated'!$A$4:$P$621,L$1,FALSE)=0, "",VLOOKUP($P495, 'Requirements Updated'!$A$4:$P$621,L$1,FALSE)), "")</f>
        <v/>
      </c>
      <c r="K495" s="35" t="str">
        <f>IF(OR($A$5=K$7,$B$5=K$7,$C$5=K$7, $D$5=K$7),IF(VLOOKUP($P495, 'Requirements Updated'!$A$4:$P$621,M$1,FALSE)=0, "",VLOOKUP($P495, 'Requirements Updated'!$A$4:$P$621,M$1,FALSE)), "")</f>
        <v/>
      </c>
      <c r="L495" s="17"/>
      <c r="M495" s="16" t="s">
        <v>28</v>
      </c>
      <c r="N495" s="17" t="s">
        <v>120</v>
      </c>
      <c r="O495" s="16" t="s">
        <v>137</v>
      </c>
      <c r="P495" s="16" t="str">
        <f t="shared" si="21"/>
        <v>Spillage test (test-out)Poor scenarioNumber (seconds)ProposedBuilding/BuildingDetails/HealthAndSafety/CombustionAppliances/CombustionApplianceZone/CombustionApplianceTest/SpillageTest/PoorCondition</v>
      </c>
      <c r="Q495" s="94"/>
      <c r="R495" s="18"/>
    </row>
    <row r="496" spans="1:18" ht="26.25" customHeight="1" x14ac:dyDescent="0.2">
      <c r="A496" s="56" t="s">
        <v>578</v>
      </c>
      <c r="B496" s="56" t="s">
        <v>119</v>
      </c>
      <c r="C496" s="56" t="s">
        <v>570</v>
      </c>
      <c r="D496" s="17" t="str">
        <f>IFERROR(VLOOKUP($M496, Tables!$F$3:$G$9, 2, FALSE), "NEEDS QUALIFIER")</f>
        <v>Post</v>
      </c>
      <c r="E496" s="56" t="s">
        <v>564</v>
      </c>
      <c r="F496" s="16" t="str">
        <f t="shared" si="20"/>
        <v>Optional</v>
      </c>
      <c r="G496" s="16" t="str">
        <f t="shared" si="22"/>
        <v>Optional</v>
      </c>
      <c r="H496" s="35" t="str">
        <f>IF(OR($A$5=H$7,$B$5=H$7,$C$5=H$7, $D$5=H$7),IF(VLOOKUP($P496, 'Requirements Updated'!$A$4:$P$621,J$1,FALSE)=0, "",VLOOKUP($P496, 'Requirements Updated'!$A$4:$P$621,J$1,FALSE)), "")</f>
        <v/>
      </c>
      <c r="I496" s="35" t="str">
        <f>IF(OR($A$5=I$7,$B$5=I$7,$C$5=I$7, $D$5=I$7),IF(VLOOKUP($P496, 'Requirements Updated'!$A$4:$P$621,K$1,FALSE)=0, "",VLOOKUP($P496, 'Requirements Updated'!$A$4:$P$621,K$1,FALSE)), "")</f>
        <v/>
      </c>
      <c r="J496" s="35" t="str">
        <f>IF(OR($A$5=J$7,$B$5=J$7,$C$5=J$7, $D$5=J$7),IF(VLOOKUP($P496, 'Requirements Updated'!$A$4:$P$621,L$1,FALSE)=0, "",VLOOKUP($P496, 'Requirements Updated'!$A$4:$P$621,L$1,FALSE)), "")</f>
        <v/>
      </c>
      <c r="K496" s="35" t="str">
        <f>IF(OR($A$5=K$7,$B$5=K$7,$C$5=K$7, $D$5=K$7),IF(VLOOKUP($P496, 'Requirements Updated'!$A$4:$P$621,M$1,FALSE)=0, "",VLOOKUP($P496, 'Requirements Updated'!$A$4:$P$621,M$1,FALSE)), "")</f>
        <v/>
      </c>
      <c r="L496" s="17"/>
      <c r="M496" s="16" t="s">
        <v>296</v>
      </c>
      <c r="N496" s="17" t="s">
        <v>120</v>
      </c>
      <c r="O496" s="16" t="s">
        <v>135</v>
      </c>
      <c r="P496" s="16" t="str">
        <f t="shared" si="21"/>
        <v>Spillage test (test-out)Current conditionNumber (seconds)PostBuilding/BuildingDetails/HealthAndSafety/CombustionAppliances/CombustionApplianceZone/CombustionApplianceTest/SpillageTest/CurrentCondition</v>
      </c>
      <c r="Q496" s="94"/>
      <c r="R496" s="18"/>
    </row>
    <row r="497" spans="1:18" ht="26.25" customHeight="1" x14ac:dyDescent="0.2">
      <c r="A497" s="56" t="s">
        <v>578</v>
      </c>
      <c r="B497" s="56" t="s">
        <v>566</v>
      </c>
      <c r="C497" s="56" t="s">
        <v>504</v>
      </c>
      <c r="D497" s="17" t="str">
        <f>IFERROR(VLOOKUP($M497, Tables!$F$3:$G$9, 2, FALSE), "NEEDS QUALIFIER")</f>
        <v>Post</v>
      </c>
      <c r="E497" s="56" t="s">
        <v>715</v>
      </c>
      <c r="F497" s="16" t="str">
        <f t="shared" si="20"/>
        <v>Optional</v>
      </c>
      <c r="G497" s="16" t="str">
        <f t="shared" si="22"/>
        <v>Optional</v>
      </c>
      <c r="H497" s="35" t="str">
        <f>IF(OR($A$5=H$7,$B$5=H$7,$C$5=H$7, $D$5=H$7),IF(VLOOKUP($P497, 'Requirements Updated'!$A$4:$P$621,J$1,FALSE)=0, "",VLOOKUP($P497, 'Requirements Updated'!$A$4:$P$621,J$1,FALSE)), "")</f>
        <v/>
      </c>
      <c r="I497" s="35" t="str">
        <f>IF(OR($A$5=I$7,$B$5=I$7,$C$5=I$7, $D$5=I$7),IF(VLOOKUP($P497, 'Requirements Updated'!$A$4:$P$621,K$1,FALSE)=0, "",VLOOKUP($P497, 'Requirements Updated'!$A$4:$P$621,K$1,FALSE)), "")</f>
        <v/>
      </c>
      <c r="J497" s="35" t="str">
        <f>IF(OR($A$5=J$7,$B$5=J$7,$C$5=J$7, $D$5=J$7),IF(VLOOKUP($P497, 'Requirements Updated'!$A$4:$P$621,L$1,FALSE)=0, "",VLOOKUP($P497, 'Requirements Updated'!$A$4:$P$621,L$1,FALSE)), "")</f>
        <v/>
      </c>
      <c r="K497" s="35" t="str">
        <f>IF(OR($A$5=K$7,$B$5=K$7,$C$5=K$7, $D$5=K$7),IF(VLOOKUP($P497, 'Requirements Updated'!$A$4:$P$621,M$1,FALSE)=0, "",VLOOKUP($P497, 'Requirements Updated'!$A$4:$P$621,M$1,FALSE)), "")</f>
        <v/>
      </c>
      <c r="L497" s="17"/>
      <c r="M497" s="16" t="s">
        <v>296</v>
      </c>
      <c r="N497" s="17" t="s">
        <v>120</v>
      </c>
      <c r="O497" s="16" t="s">
        <v>136</v>
      </c>
      <c r="P497" s="16" t="str">
        <f t="shared" si="21"/>
        <v>Spillage test (test-out)Test resultEnumerationPostBuilding/BuildingDetails/HealthAndSafety/CombustionAppliances/CombustionApplianceZone/CombustionApplianceTest/SpillageTest/TestResult</v>
      </c>
      <c r="Q497" s="94"/>
      <c r="R497" s="18"/>
    </row>
    <row r="498" spans="1:18" ht="26.25" customHeight="1" x14ac:dyDescent="0.2">
      <c r="A498" s="56" t="s">
        <v>578</v>
      </c>
      <c r="B498" s="56" t="s">
        <v>123</v>
      </c>
      <c r="C498" s="56" t="s">
        <v>570</v>
      </c>
      <c r="D498" s="17" t="str">
        <f>IFERROR(VLOOKUP($M498, Tables!$F$3:$G$9, 2, FALSE), "NEEDS QUALIFIER")</f>
        <v>Post</v>
      </c>
      <c r="E498" s="56" t="s">
        <v>1159</v>
      </c>
      <c r="F498" s="16" t="str">
        <f t="shared" si="20"/>
        <v>Optional</v>
      </c>
      <c r="G498" s="16" t="str">
        <f t="shared" si="22"/>
        <v>Optional</v>
      </c>
      <c r="H498" s="35" t="str">
        <f>IF(OR($A$5=H$7,$B$5=H$7,$C$5=H$7, $D$5=H$7),IF(VLOOKUP($P498, 'Requirements Updated'!$A$4:$P$621,J$1,FALSE)=0, "",VLOOKUP($P498, 'Requirements Updated'!$A$4:$P$621,J$1,FALSE)), "")</f>
        <v/>
      </c>
      <c r="I498" s="35" t="str">
        <f>IF(OR($A$5=I$7,$B$5=I$7,$C$5=I$7, $D$5=I$7),IF(VLOOKUP($P498, 'Requirements Updated'!$A$4:$P$621,K$1,FALSE)=0, "",VLOOKUP($P498, 'Requirements Updated'!$A$4:$P$621,K$1,FALSE)), "")</f>
        <v/>
      </c>
      <c r="J498" s="35" t="str">
        <f>IF(OR($A$5=J$7,$B$5=J$7,$C$5=J$7, $D$5=J$7),IF(VLOOKUP($P498, 'Requirements Updated'!$A$4:$P$621,L$1,FALSE)=0, "",VLOOKUP($P498, 'Requirements Updated'!$A$4:$P$621,L$1,FALSE)), "")</f>
        <v/>
      </c>
      <c r="K498" s="35" t="str">
        <f>IF(OR($A$5=K$7,$B$5=K$7,$C$5=K$7, $D$5=K$7),IF(VLOOKUP($P498, 'Requirements Updated'!$A$4:$P$621,M$1,FALSE)=0, "",VLOOKUP($P498, 'Requirements Updated'!$A$4:$P$621,M$1,FALSE)), "")</f>
        <v/>
      </c>
      <c r="L498" s="17"/>
      <c r="M498" s="16" t="s">
        <v>296</v>
      </c>
      <c r="N498" s="17" t="s">
        <v>120</v>
      </c>
      <c r="O498" s="16" t="s">
        <v>137</v>
      </c>
      <c r="P498" s="16" t="str">
        <f t="shared" si="21"/>
        <v>Spillage test (test-out)Poor scenarioNumber (seconds)PostBuilding/BuildingDetails/HealthAndSafety/CombustionAppliances/CombustionApplianceZone/CombustionApplianceTest/SpillageTest/PoorCondition</v>
      </c>
      <c r="Q498" s="94"/>
      <c r="R498" s="18"/>
    </row>
    <row r="499" spans="1:18" ht="26.25" customHeight="1" x14ac:dyDescent="0.2">
      <c r="A499" s="56" t="s">
        <v>469</v>
      </c>
      <c r="B499" s="56" t="s">
        <v>74</v>
      </c>
      <c r="C499" s="56" t="s">
        <v>504</v>
      </c>
      <c r="D499" s="17" t="str">
        <f>IFERROR(VLOOKUP($M499, Tables!$F$3:$G$9, 2, FALSE), "NEEDS QUALIFIER")</f>
        <v>Any</v>
      </c>
      <c r="E499" s="56" t="s">
        <v>738</v>
      </c>
      <c r="F499" s="16" t="str">
        <f t="shared" si="20"/>
        <v>Optional</v>
      </c>
      <c r="G499" s="16" t="str">
        <f t="shared" si="22"/>
        <v>Optional</v>
      </c>
      <c r="H499" s="35" t="str">
        <f>IF(OR($A$5=H$7,$B$5=H$7,$C$5=H$7, $D$5=H$7),IF(VLOOKUP($P499, 'Requirements Updated'!$A$4:$P$621,J$1,FALSE)=0, "",VLOOKUP($P499, 'Requirements Updated'!$A$4:$P$621,J$1,FALSE)), "")</f>
        <v/>
      </c>
      <c r="I499" s="35" t="str">
        <f>IF(OR($A$5=I$7,$B$5=I$7,$C$5=I$7, $D$5=I$7),IF(VLOOKUP($P499, 'Requirements Updated'!$A$4:$P$621,K$1,FALSE)=0, "",VLOOKUP($P499, 'Requirements Updated'!$A$4:$P$621,K$1,FALSE)), "")</f>
        <v/>
      </c>
      <c r="J499" s="35" t="str">
        <f>IF(OR($A$5=J$7,$B$5=J$7,$C$5=J$7, $D$5=J$7),IF(VLOOKUP($P499, 'Requirements Updated'!$A$4:$P$621,L$1,FALSE)=0, "",VLOOKUP($P499, 'Requirements Updated'!$A$4:$P$621,L$1,FALSE)), "")</f>
        <v/>
      </c>
      <c r="K499" s="35" t="str">
        <f>IF(OR($A$5=K$7,$B$5=K$7,$C$5=K$7, $D$5=K$7),IF(VLOOKUP($P499, 'Requirements Updated'!$A$4:$P$621,M$1,FALSE)=0, "",VLOOKUP($P499, 'Requirements Updated'!$A$4:$P$621,M$1,FALSE)), "")</f>
        <v/>
      </c>
      <c r="L499" s="17"/>
      <c r="M499" s="16" t="s">
        <v>31</v>
      </c>
      <c r="N499" s="17"/>
      <c r="O499" s="16" t="s">
        <v>75</v>
      </c>
      <c r="P499" s="16" t="str">
        <f t="shared" si="21"/>
        <v>Utility informationFuelEnumerationAnyUtility/UtilitiesorFuelProviders/UtilityFuelProvider/UtilityServiceTypeProvided</v>
      </c>
      <c r="Q499" s="94"/>
      <c r="R499" s="18"/>
    </row>
    <row r="500" spans="1:18" ht="26.25" customHeight="1" x14ac:dyDescent="0.2">
      <c r="A500" s="56" t="s">
        <v>469</v>
      </c>
      <c r="B500" s="56" t="s">
        <v>82</v>
      </c>
      <c r="C500" s="56" t="s">
        <v>503</v>
      </c>
      <c r="D500" s="17" t="str">
        <f>IFERROR(VLOOKUP($M500, Tables!$F$3:$G$9, 2, FALSE), "NEEDS QUALIFIER")</f>
        <v>Any</v>
      </c>
      <c r="E500" s="56" t="s">
        <v>521</v>
      </c>
      <c r="F500" s="16" t="str">
        <f t="shared" si="20"/>
        <v>Optional</v>
      </c>
      <c r="G500" s="16" t="str">
        <f t="shared" si="22"/>
        <v>Optional</v>
      </c>
      <c r="H500" s="35" t="str">
        <f>IF(OR($A$5=H$7,$B$5=H$7,$C$5=H$7, $D$5=H$7),IF(VLOOKUP($P500, 'Requirements Updated'!$A$4:$P$621,J$1,FALSE)=0, "",VLOOKUP($P500, 'Requirements Updated'!$A$4:$P$621,J$1,FALSE)), "")</f>
        <v/>
      </c>
      <c r="I500" s="35" t="str">
        <f>IF(OR($A$5=I$7,$B$5=I$7,$C$5=I$7, $D$5=I$7),IF(VLOOKUP($P500, 'Requirements Updated'!$A$4:$P$621,K$1,FALSE)=0, "",VLOOKUP($P500, 'Requirements Updated'!$A$4:$P$621,K$1,FALSE)), "")</f>
        <v/>
      </c>
      <c r="J500" s="35" t="str">
        <f>IF(OR($A$5=J$7,$B$5=J$7,$C$5=J$7, $D$5=J$7),IF(VLOOKUP($P500, 'Requirements Updated'!$A$4:$P$621,L$1,FALSE)=0, "",VLOOKUP($P500, 'Requirements Updated'!$A$4:$P$621,L$1,FALSE)), "")</f>
        <v/>
      </c>
      <c r="K500" s="35" t="str">
        <f>IF(OR($A$5=K$7,$B$5=K$7,$C$5=K$7, $D$5=K$7),IF(VLOOKUP($P500, 'Requirements Updated'!$A$4:$P$621,M$1,FALSE)=0, "",VLOOKUP($P500, 'Requirements Updated'!$A$4:$P$621,M$1,FALSE)), "")</f>
        <v/>
      </c>
      <c r="L500" s="17"/>
      <c r="M500" s="16" t="s">
        <v>83</v>
      </c>
      <c r="N500" s="17"/>
      <c r="O500" s="16" t="s">
        <v>84</v>
      </c>
      <c r="P500" s="16" t="str">
        <f t="shared" si="21"/>
        <v>Utility informationUtility account numberNumberAnyUtility/UtilityFuelProviders/UtilityFuelProvider/UtilityAccountNumber</v>
      </c>
      <c r="Q500" s="94"/>
      <c r="R500" s="18"/>
    </row>
    <row r="501" spans="1:18" ht="26.25" customHeight="1" x14ac:dyDescent="0.2">
      <c r="A501" s="56" t="s">
        <v>469</v>
      </c>
      <c r="B501" s="56" t="s">
        <v>85</v>
      </c>
      <c r="C501" s="56" t="s">
        <v>516</v>
      </c>
      <c r="D501" s="17" t="str">
        <f>IFERROR(VLOOKUP($M501, Tables!$F$3:$G$9, 2, FALSE), "NEEDS QUALIFIER")</f>
        <v>Any</v>
      </c>
      <c r="E501" s="56" t="s">
        <v>522</v>
      </c>
      <c r="F501" s="16" t="str">
        <f t="shared" si="20"/>
        <v>Optional</v>
      </c>
      <c r="G501" s="16" t="str">
        <f t="shared" si="22"/>
        <v>Optional</v>
      </c>
      <c r="H501" s="35" t="str">
        <f>IF(OR($A$5=H$7,$B$5=H$7,$C$5=H$7, $D$5=H$7),IF(VLOOKUP($P501, 'Requirements Updated'!$A$4:$P$621,J$1,FALSE)=0, "",VLOOKUP($P501, 'Requirements Updated'!$A$4:$P$621,J$1,FALSE)), "")</f>
        <v/>
      </c>
      <c r="I501" s="35" t="str">
        <f>IF(OR($A$5=I$7,$B$5=I$7,$C$5=I$7, $D$5=I$7),IF(VLOOKUP($P501, 'Requirements Updated'!$A$4:$P$621,K$1,FALSE)=0, "",VLOOKUP($P501, 'Requirements Updated'!$A$4:$P$621,K$1,FALSE)), "")</f>
        <v/>
      </c>
      <c r="J501" s="35" t="str">
        <f>IF(OR($A$5=J$7,$B$5=J$7,$C$5=J$7, $D$5=J$7),IF(VLOOKUP($P501, 'Requirements Updated'!$A$4:$P$621,L$1,FALSE)=0, "",VLOOKUP($P501, 'Requirements Updated'!$A$4:$P$621,L$1,FALSE)), "")</f>
        <v/>
      </c>
      <c r="K501" s="35" t="str">
        <f>IF(OR($A$5=K$7,$B$5=K$7,$C$5=K$7, $D$5=K$7),IF(VLOOKUP($P501, 'Requirements Updated'!$A$4:$P$621,M$1,FALSE)=0, "",VLOOKUP($P501, 'Requirements Updated'!$A$4:$P$621,M$1,FALSE)), "")</f>
        <v/>
      </c>
      <c r="L501" s="17" t="s">
        <v>644</v>
      </c>
      <c r="M501" s="16" t="s">
        <v>83</v>
      </c>
      <c r="N501" s="17"/>
      <c r="O501" s="16" t="s">
        <v>86</v>
      </c>
      <c r="P501" s="16" t="str">
        <f t="shared" si="21"/>
        <v>Utility informationUtility nameTextAnyUtility/UtilitiesorFuelProviders/UtilityFuelProvider/UtilityName</v>
      </c>
      <c r="Q501" s="94"/>
      <c r="R501" s="18"/>
    </row>
    <row r="502" spans="1:18" ht="26.25" customHeight="1" x14ac:dyDescent="0.2">
      <c r="A502" s="56" t="s">
        <v>647</v>
      </c>
      <c r="B502" s="56" t="s">
        <v>257</v>
      </c>
      <c r="C502" s="56" t="s">
        <v>520</v>
      </c>
      <c r="D502" s="17" t="str">
        <f>IFERROR(VLOOKUP($M502, Tables!$F$3:$G$9, 2, FALSE), "NEEDS QUALIFIER")</f>
        <v>Pre</v>
      </c>
      <c r="E502" s="56" t="s">
        <v>1161</v>
      </c>
      <c r="F502" s="16" t="str">
        <f t="shared" si="20"/>
        <v>Optional</v>
      </c>
      <c r="G502" s="16" t="str">
        <f t="shared" si="22"/>
        <v>Optional</v>
      </c>
      <c r="H502" s="35" t="str">
        <f>IF(OR($A$5=H$7,$B$5=H$7,$C$5=H$7, $D$5=H$7),IF(VLOOKUP($P502, 'Requirements Updated'!$A$4:$P$621,J$1,FALSE)=0, "",VLOOKUP($P502, 'Requirements Updated'!$A$4:$P$621,J$1,FALSE)), "")</f>
        <v/>
      </c>
      <c r="I502" s="35" t="str">
        <f>IF(OR($A$5=I$7,$B$5=I$7,$C$5=I$7, $D$5=I$7),IF(VLOOKUP($P502, 'Requirements Updated'!$A$4:$P$621,K$1,FALSE)=0, "",VLOOKUP($P502, 'Requirements Updated'!$A$4:$P$621,K$1,FALSE)), "")</f>
        <v/>
      </c>
      <c r="J502" s="35" t="str">
        <f>IF(OR($A$5=J$7,$B$5=J$7,$C$5=J$7, $D$5=J$7),IF(VLOOKUP($P502, 'Requirements Updated'!$A$4:$P$621,L$1,FALSE)=0, "",VLOOKUP($P502, 'Requirements Updated'!$A$4:$P$621,L$1,FALSE)), "")</f>
        <v/>
      </c>
      <c r="K502" s="35" t="str">
        <f>IF(OR($A$5=K$7,$B$5=K$7,$C$5=K$7, $D$5=K$7),IF(VLOOKUP($P502, 'Requirements Updated'!$A$4:$P$621,M$1,FALSE)=0, "",VLOOKUP($P502, 'Requirements Updated'!$A$4:$P$621,M$1,FALSE)), "")</f>
        <v/>
      </c>
      <c r="L502" s="17"/>
      <c r="M502" s="16" t="s">
        <v>21</v>
      </c>
      <c r="N502" s="17" t="s">
        <v>178</v>
      </c>
      <c r="O502" s="16" t="s">
        <v>258</v>
      </c>
      <c r="P502" s="16" t="str">
        <f t="shared" si="21"/>
        <v>Vapor retarderVapor retarder installedBooleanPreBuilding/BuildingDetails/HealthAndSafety/MoistureControl/MoistureControlImprovement/VaporRetardersInstalled</v>
      </c>
      <c r="Q502" s="94"/>
      <c r="R502" s="18"/>
    </row>
    <row r="503" spans="1:18" ht="26.25" customHeight="1" x14ac:dyDescent="0.2">
      <c r="A503" s="56" t="s">
        <v>647</v>
      </c>
      <c r="B503" s="56" t="s">
        <v>257</v>
      </c>
      <c r="C503" s="56" t="s">
        <v>520</v>
      </c>
      <c r="D503" s="17" t="str">
        <f>IFERROR(VLOOKUP($M503, Tables!$F$3:$G$9, 2, FALSE), "NEEDS QUALIFIER")</f>
        <v>Proposed</v>
      </c>
      <c r="E503" s="56" t="s">
        <v>1161</v>
      </c>
      <c r="F503" s="16" t="str">
        <f t="shared" si="20"/>
        <v>Optional</v>
      </c>
      <c r="G503" s="16" t="str">
        <f t="shared" si="22"/>
        <v>Optional</v>
      </c>
      <c r="H503" s="35" t="str">
        <f>IF(OR($A$5=H$7,$B$5=H$7,$C$5=H$7, $D$5=H$7),IF(VLOOKUP($P503, 'Requirements Updated'!$A$4:$P$621,J$1,FALSE)=0, "",VLOOKUP($P503, 'Requirements Updated'!$A$4:$P$621,J$1,FALSE)), "")</f>
        <v/>
      </c>
      <c r="I503" s="35" t="str">
        <f>IF(OR($A$5=I$7,$B$5=I$7,$C$5=I$7, $D$5=I$7),IF(VLOOKUP($P503, 'Requirements Updated'!$A$4:$P$621,K$1,FALSE)=0, "",VLOOKUP($P503, 'Requirements Updated'!$A$4:$P$621,K$1,FALSE)), "")</f>
        <v/>
      </c>
      <c r="J503" s="35" t="str">
        <f>IF(OR($A$5=J$7,$B$5=J$7,$C$5=J$7, $D$5=J$7),IF(VLOOKUP($P503, 'Requirements Updated'!$A$4:$P$621,L$1,FALSE)=0, "",VLOOKUP($P503, 'Requirements Updated'!$A$4:$P$621,L$1,FALSE)), "")</f>
        <v/>
      </c>
      <c r="K503" s="35" t="str">
        <f>IF(OR($A$5=K$7,$B$5=K$7,$C$5=K$7, $D$5=K$7),IF(VLOOKUP($P503, 'Requirements Updated'!$A$4:$P$621,M$1,FALSE)=0, "",VLOOKUP($P503, 'Requirements Updated'!$A$4:$P$621,M$1,FALSE)), "")</f>
        <v/>
      </c>
      <c r="L503" s="17"/>
      <c r="M503" s="16" t="s">
        <v>28</v>
      </c>
      <c r="N503" s="17" t="s">
        <v>178</v>
      </c>
      <c r="O503" s="16" t="s">
        <v>258</v>
      </c>
      <c r="P503" s="16" t="str">
        <f t="shared" si="21"/>
        <v>Vapor retarderVapor retarder installedBooleanProposedBuilding/BuildingDetails/HealthAndSafety/MoistureControl/MoistureControlImprovement/VaporRetardersInstalled</v>
      </c>
      <c r="Q503" s="94" t="s">
        <v>1207</v>
      </c>
      <c r="R503" s="18"/>
    </row>
    <row r="504" spans="1:18" ht="26.25" customHeight="1" x14ac:dyDescent="0.2">
      <c r="A504" s="56" t="s">
        <v>647</v>
      </c>
      <c r="B504" s="56" t="s">
        <v>257</v>
      </c>
      <c r="C504" s="56" t="s">
        <v>520</v>
      </c>
      <c r="D504" s="17" t="str">
        <f>IFERROR(VLOOKUP($M504, Tables!$F$3:$G$9, 2, FALSE), "NEEDS QUALIFIER")</f>
        <v>Post</v>
      </c>
      <c r="E504" s="56" t="s">
        <v>1161</v>
      </c>
      <c r="F504" s="16" t="str">
        <f t="shared" si="20"/>
        <v>Optional</v>
      </c>
      <c r="G504" s="16" t="str">
        <f t="shared" si="22"/>
        <v>Optional</v>
      </c>
      <c r="H504" s="35" t="str">
        <f>IF(OR($A$5=H$7,$B$5=H$7,$C$5=H$7, $D$5=H$7),IF(VLOOKUP($P504, 'Requirements Updated'!$A$4:$P$621,J$1,FALSE)=0, "",VLOOKUP($P504, 'Requirements Updated'!$A$4:$P$621,J$1,FALSE)), "")</f>
        <v/>
      </c>
      <c r="I504" s="35" t="str">
        <f>IF(OR($A$5=I$7,$B$5=I$7,$C$5=I$7, $D$5=I$7),IF(VLOOKUP($P504, 'Requirements Updated'!$A$4:$P$621,K$1,FALSE)=0, "",VLOOKUP($P504, 'Requirements Updated'!$A$4:$P$621,K$1,FALSE)), "")</f>
        <v/>
      </c>
      <c r="J504" s="35" t="str">
        <f>IF(OR($A$5=J$7,$B$5=J$7,$C$5=J$7, $D$5=J$7),IF(VLOOKUP($P504, 'Requirements Updated'!$A$4:$P$621,L$1,FALSE)=0, "",VLOOKUP($P504, 'Requirements Updated'!$A$4:$P$621,L$1,FALSE)), "")</f>
        <v/>
      </c>
      <c r="K504" s="35" t="str">
        <f>IF(OR($A$5=K$7,$B$5=K$7,$C$5=K$7, $D$5=K$7),IF(VLOOKUP($P504, 'Requirements Updated'!$A$4:$P$621,M$1,FALSE)=0, "",VLOOKUP($P504, 'Requirements Updated'!$A$4:$P$621,M$1,FALSE)), "")</f>
        <v/>
      </c>
      <c r="L504" s="17"/>
      <c r="M504" s="16" t="s">
        <v>296</v>
      </c>
      <c r="N504" s="17" t="s">
        <v>178</v>
      </c>
      <c r="O504" s="16" t="s">
        <v>258</v>
      </c>
      <c r="P504" s="16" t="str">
        <f t="shared" si="21"/>
        <v>Vapor retarderVapor retarder installedBooleanPostBuilding/BuildingDetails/HealthAndSafety/MoistureControl/MoistureControlImprovement/VaporRetardersInstalled</v>
      </c>
      <c r="Q504" s="94"/>
      <c r="R504" s="18"/>
    </row>
    <row r="505" spans="1:18" ht="26.25" customHeight="1" x14ac:dyDescent="0.2">
      <c r="A505" s="56" t="s">
        <v>648</v>
      </c>
      <c r="B505" s="56" t="s">
        <v>612</v>
      </c>
      <c r="C505" s="56" t="s">
        <v>520</v>
      </c>
      <c r="D505" s="17" t="str">
        <f>IFERROR(VLOOKUP($M505, Tables!$F$3:$G$9, 2, FALSE), "NEEDS QUALIFIER")</f>
        <v>Pre</v>
      </c>
      <c r="E505" s="56" t="s">
        <v>1162</v>
      </c>
      <c r="F505" s="16" t="str">
        <f t="shared" si="20"/>
        <v>Optional</v>
      </c>
      <c r="G505" s="16" t="str">
        <f t="shared" si="22"/>
        <v>Optional</v>
      </c>
      <c r="H505" s="35" t="str">
        <f>IF(OR($A$5=H$7,$B$5=H$7,$C$5=H$7, $D$5=H$7),IF(VLOOKUP($P505, 'Requirements Updated'!$A$4:$P$621,J$1,FALSE)=0, "",VLOOKUP($P505, 'Requirements Updated'!$A$4:$P$621,J$1,FALSE)), "")</f>
        <v/>
      </c>
      <c r="I505" s="35" t="str">
        <f>IF(OR($A$5=I$7,$B$5=I$7,$C$5=I$7, $D$5=I$7),IF(VLOOKUP($P505, 'Requirements Updated'!$A$4:$P$621,K$1,FALSE)=0, "",VLOOKUP($P505, 'Requirements Updated'!$A$4:$P$621,K$1,FALSE)), "")</f>
        <v/>
      </c>
      <c r="J505" s="35" t="str">
        <f>IF(OR($A$5=J$7,$B$5=J$7,$C$5=J$7, $D$5=J$7),IF(VLOOKUP($P505, 'Requirements Updated'!$A$4:$P$621,L$1,FALSE)=0, "",VLOOKUP($P505, 'Requirements Updated'!$A$4:$P$621,L$1,FALSE)), "")</f>
        <v/>
      </c>
      <c r="K505" s="35" t="str">
        <f>IF(OR($A$5=K$7,$B$5=K$7,$C$5=K$7, $D$5=K$7),IF(VLOOKUP($P505, 'Requirements Updated'!$A$4:$P$621,M$1,FALSE)=0, "",VLOOKUP($P505, 'Requirements Updated'!$A$4:$P$621,M$1,FALSE)), "")</f>
        <v/>
      </c>
      <c r="L505" s="17"/>
      <c r="M505" s="16" t="s">
        <v>21</v>
      </c>
      <c r="N505" s="17"/>
      <c r="O505" s="16" t="s">
        <v>613</v>
      </c>
      <c r="P505" s="16" t="str">
        <f t="shared" si="21"/>
        <v>Ventilation fansUsed for whole building ventilationBooleanPreBuilding/BuildingDetails/Systems/MechanicalVentilation/VentilationFans/VentilationFan/UsedForWholeBuildingVentilation</v>
      </c>
      <c r="Q505" s="94"/>
      <c r="R505" s="18"/>
    </row>
    <row r="506" spans="1:18" ht="26.25" customHeight="1" x14ac:dyDescent="0.2">
      <c r="A506" s="56" t="s">
        <v>648</v>
      </c>
      <c r="B506" s="56" t="s">
        <v>612</v>
      </c>
      <c r="C506" s="56" t="s">
        <v>520</v>
      </c>
      <c r="D506" s="17" t="str">
        <f>IFERROR(VLOOKUP($M506, Tables!$F$3:$G$9, 2, FALSE), "NEEDS QUALIFIER")</f>
        <v>Proposed</v>
      </c>
      <c r="E506" s="56" t="s">
        <v>1162</v>
      </c>
      <c r="F506" s="16" t="str">
        <f t="shared" si="20"/>
        <v>Optional</v>
      </c>
      <c r="G506" s="16" t="str">
        <f t="shared" si="22"/>
        <v>Optional</v>
      </c>
      <c r="H506" s="35" t="str">
        <f>IF(OR($A$5=H$7,$B$5=H$7,$C$5=H$7, $D$5=H$7),IF(VLOOKUP($P506, 'Requirements Updated'!$A$4:$P$621,J$1,FALSE)=0, "",VLOOKUP($P506, 'Requirements Updated'!$A$4:$P$621,J$1,FALSE)), "")</f>
        <v/>
      </c>
      <c r="I506" s="35" t="str">
        <f>IF(OR($A$5=I$7,$B$5=I$7,$C$5=I$7, $D$5=I$7),IF(VLOOKUP($P506, 'Requirements Updated'!$A$4:$P$621,K$1,FALSE)=0, "",VLOOKUP($P506, 'Requirements Updated'!$A$4:$P$621,K$1,FALSE)), "")</f>
        <v/>
      </c>
      <c r="J506" s="35" t="str">
        <f>IF(OR($A$5=J$7,$B$5=J$7,$C$5=J$7, $D$5=J$7),IF(VLOOKUP($P506, 'Requirements Updated'!$A$4:$P$621,L$1,FALSE)=0, "",VLOOKUP($P506, 'Requirements Updated'!$A$4:$P$621,L$1,FALSE)), "")</f>
        <v/>
      </c>
      <c r="K506" s="35" t="str">
        <f>IF(OR($A$5=K$7,$B$5=K$7,$C$5=K$7, $D$5=K$7),IF(VLOOKUP($P506, 'Requirements Updated'!$A$4:$P$621,M$1,FALSE)=0, "",VLOOKUP($P506, 'Requirements Updated'!$A$4:$P$621,M$1,FALSE)), "")</f>
        <v/>
      </c>
      <c r="L506" s="17"/>
      <c r="M506" s="16" t="s">
        <v>28</v>
      </c>
      <c r="N506" s="17"/>
      <c r="O506" s="16" t="s">
        <v>613</v>
      </c>
      <c r="P506" s="16" t="str">
        <f t="shared" si="21"/>
        <v>Ventilation fansUsed for whole building ventilationBooleanProposedBuilding/BuildingDetails/Systems/MechanicalVentilation/VentilationFans/VentilationFan/UsedForWholeBuildingVentilation</v>
      </c>
      <c r="Q506" s="94" t="s">
        <v>1207</v>
      </c>
      <c r="R506" s="18"/>
    </row>
    <row r="507" spans="1:18" ht="26.25" customHeight="1" x14ac:dyDescent="0.2">
      <c r="A507" s="56" t="s">
        <v>648</v>
      </c>
      <c r="B507" s="56" t="s">
        <v>612</v>
      </c>
      <c r="C507" s="56" t="s">
        <v>520</v>
      </c>
      <c r="D507" s="17" t="str">
        <f>IFERROR(VLOOKUP($M507, Tables!$F$3:$G$9, 2, FALSE), "NEEDS QUALIFIER")</f>
        <v>Post</v>
      </c>
      <c r="E507" s="56" t="s">
        <v>1162</v>
      </c>
      <c r="F507" s="16" t="str">
        <f t="shared" si="20"/>
        <v>Optional</v>
      </c>
      <c r="G507" s="16" t="str">
        <f t="shared" si="22"/>
        <v>Optional</v>
      </c>
      <c r="H507" s="35" t="str">
        <f>IF(OR($A$5=H$7,$B$5=H$7,$C$5=H$7, $D$5=H$7),IF(VLOOKUP($P507, 'Requirements Updated'!$A$4:$P$621,J$1,FALSE)=0, "",VLOOKUP($P507, 'Requirements Updated'!$A$4:$P$621,J$1,FALSE)), "")</f>
        <v/>
      </c>
      <c r="I507" s="35" t="str">
        <f>IF(OR($A$5=I$7,$B$5=I$7,$C$5=I$7, $D$5=I$7),IF(VLOOKUP($P507, 'Requirements Updated'!$A$4:$P$621,K$1,FALSE)=0, "",VLOOKUP($P507, 'Requirements Updated'!$A$4:$P$621,K$1,FALSE)), "")</f>
        <v/>
      </c>
      <c r="J507" s="35" t="str">
        <f>IF(OR($A$5=J$7,$B$5=J$7,$C$5=J$7, $D$5=J$7),IF(VLOOKUP($P507, 'Requirements Updated'!$A$4:$P$621,L$1,FALSE)=0, "",VLOOKUP($P507, 'Requirements Updated'!$A$4:$P$621,L$1,FALSE)), "")</f>
        <v/>
      </c>
      <c r="K507" s="35" t="str">
        <f>IF(OR($A$5=K$7,$B$5=K$7,$C$5=K$7, $D$5=K$7),IF(VLOOKUP($P507, 'Requirements Updated'!$A$4:$P$621,M$1,FALSE)=0, "",VLOOKUP($P507, 'Requirements Updated'!$A$4:$P$621,M$1,FALSE)), "")</f>
        <v/>
      </c>
      <c r="L507" s="17"/>
      <c r="M507" s="16" t="s">
        <v>296</v>
      </c>
      <c r="N507" s="17"/>
      <c r="O507" s="16" t="s">
        <v>613</v>
      </c>
      <c r="P507" s="16" t="str">
        <f t="shared" si="21"/>
        <v>Ventilation fansUsed for whole building ventilationBooleanPostBuilding/BuildingDetails/Systems/MechanicalVentilation/VentilationFans/VentilationFan/UsedForWholeBuildingVentilation</v>
      </c>
      <c r="Q507" s="94"/>
      <c r="R507" s="18"/>
    </row>
    <row r="508" spans="1:18" ht="26.25" customHeight="1" x14ac:dyDescent="0.2">
      <c r="A508" s="56" t="s">
        <v>582</v>
      </c>
      <c r="B508" s="56" t="s">
        <v>190</v>
      </c>
      <c r="C508" s="56" t="s">
        <v>504</v>
      </c>
      <c r="D508" s="17" t="str">
        <f>IFERROR(VLOOKUP($M508, Tables!$F$3:$G$9, 2, FALSE), "NEEDS QUALIFIER")</f>
        <v>Pre</v>
      </c>
      <c r="E508" s="56" t="s">
        <v>734</v>
      </c>
      <c r="F508" s="16" t="str">
        <f t="shared" ref="F508:F606" si="23">IF(OR($H508="X", $I508="X", $J508="X", $K508="X"), "Required", "Optional")</f>
        <v>Optional</v>
      </c>
      <c r="G508" s="16" t="str">
        <f t="shared" si="22"/>
        <v>Optional</v>
      </c>
      <c r="H508" s="35" t="str">
        <f>IF(OR($A$5=H$7,$B$5=H$7,$C$5=H$7, $D$5=H$7),IF(VLOOKUP($P508, 'Requirements Updated'!$A$4:$P$621,J$1,FALSE)=0, "",VLOOKUP($P508, 'Requirements Updated'!$A$4:$P$621,J$1,FALSE)), "")</f>
        <v/>
      </c>
      <c r="I508" s="35" t="str">
        <f>IF(OR($A$5=I$7,$B$5=I$7,$C$5=I$7, $D$5=I$7),IF(VLOOKUP($P508, 'Requirements Updated'!$A$4:$P$621,K$1,FALSE)=0, "",VLOOKUP($P508, 'Requirements Updated'!$A$4:$P$621,K$1,FALSE)), "")</f>
        <v/>
      </c>
      <c r="J508" s="35" t="str">
        <f>IF(OR($A$5=J$7,$B$5=J$7,$C$5=J$7, $D$5=J$7),IF(VLOOKUP($P508, 'Requirements Updated'!$A$4:$P$621,L$1,FALSE)=0, "",VLOOKUP($P508, 'Requirements Updated'!$A$4:$P$621,L$1,FALSE)), "")</f>
        <v/>
      </c>
      <c r="K508" s="35" t="str">
        <f>IF(OR($A$5=K$7,$B$5=K$7,$C$5=K$7, $D$5=K$7),IF(VLOOKUP($P508, 'Requirements Updated'!$A$4:$P$621,M$1,FALSE)=0, "",VLOOKUP($P508, 'Requirements Updated'!$A$4:$P$621,M$1,FALSE)), "")</f>
        <v/>
      </c>
      <c r="L508" s="17"/>
      <c r="M508" s="16" t="s">
        <v>21</v>
      </c>
      <c r="N508" s="17"/>
      <c r="O508" s="16" t="s">
        <v>212</v>
      </c>
      <c r="P508" s="16" t="str">
        <f t="shared" si="21"/>
        <v>Wall insulationInsulation materialEnumerationPreBuilding/BuildingDetails/Enclosure/Walls/Wall/Insulation/Layer/InsulationMaterial/&lt;material&gt;</v>
      </c>
      <c r="Q508" s="94"/>
      <c r="R508" s="18"/>
    </row>
    <row r="509" spans="1:18" ht="26.25" customHeight="1" x14ac:dyDescent="0.2">
      <c r="A509" s="56" t="s">
        <v>582</v>
      </c>
      <c r="B509" s="56" t="s">
        <v>190</v>
      </c>
      <c r="C509" s="56" t="s">
        <v>504</v>
      </c>
      <c r="D509" s="17" t="str">
        <f>IFERROR(VLOOKUP($M509, Tables!$F$3:$G$9, 2, FALSE), "NEEDS QUALIFIER")</f>
        <v>Pre</v>
      </c>
      <c r="E509" s="56" t="s">
        <v>735</v>
      </c>
      <c r="F509" s="16" t="str">
        <f t="shared" si="23"/>
        <v>Optional</v>
      </c>
      <c r="G509" s="16" t="str">
        <f t="shared" si="22"/>
        <v>Optional</v>
      </c>
      <c r="H509" s="35" t="str">
        <f>IF(OR($A$5=H$7,$B$5=H$7,$C$5=H$7, $D$5=H$7),IF(VLOOKUP($P509, 'Requirements Updated'!$A$4:$P$621,J$1,FALSE)=0, "",VLOOKUP($P509, 'Requirements Updated'!$A$4:$P$621,J$1,FALSE)), "")</f>
        <v/>
      </c>
      <c r="I509" s="35" t="str">
        <f>IF(OR($A$5=I$7,$B$5=I$7,$C$5=I$7, $D$5=I$7),IF(VLOOKUP($P509, 'Requirements Updated'!$A$4:$P$621,K$1,FALSE)=0, "",VLOOKUP($P509, 'Requirements Updated'!$A$4:$P$621,K$1,FALSE)), "")</f>
        <v/>
      </c>
      <c r="J509" s="35" t="str">
        <f>IF(OR($A$5=J$7,$B$5=J$7,$C$5=J$7, $D$5=J$7),IF(VLOOKUP($P509, 'Requirements Updated'!$A$4:$P$621,L$1,FALSE)=0, "",VLOOKUP($P509, 'Requirements Updated'!$A$4:$P$621,L$1,FALSE)), "")</f>
        <v/>
      </c>
      <c r="K509" s="35" t="str">
        <f>IF(OR($A$5=K$7,$B$5=K$7,$C$5=K$7, $D$5=K$7),IF(VLOOKUP($P509, 'Requirements Updated'!$A$4:$P$621,M$1,FALSE)=0, "",VLOOKUP($P509, 'Requirements Updated'!$A$4:$P$621,M$1,FALSE)), "")</f>
        <v/>
      </c>
      <c r="L509" s="17" t="s">
        <v>1192</v>
      </c>
      <c r="M509" s="16" t="s">
        <v>21</v>
      </c>
      <c r="N509" s="17"/>
      <c r="O509" s="16" t="s">
        <v>213</v>
      </c>
      <c r="P509" s="16" t="str">
        <f t="shared" si="21"/>
        <v>Wall insulationInsulation materialEnumerationPreBuilding/BuildingDetails/Enclosure/Walls/Wall/Insulation/Layer/InsulationMaterial/&lt;material&gt;/&lt;type&gt;</v>
      </c>
      <c r="Q509" s="94"/>
      <c r="R509" s="18"/>
    </row>
    <row r="510" spans="1:18" ht="26.25" customHeight="1" x14ac:dyDescent="0.2">
      <c r="A510" s="56" t="s">
        <v>582</v>
      </c>
      <c r="B510" s="56" t="s">
        <v>193</v>
      </c>
      <c r="C510" s="56" t="s">
        <v>520</v>
      </c>
      <c r="D510" s="17" t="str">
        <f>IFERROR(VLOOKUP($M510, Tables!$F$3:$G$9, 2, FALSE), "NEEDS QUALIFIER")</f>
        <v>Pre</v>
      </c>
      <c r="E510" s="56" t="s">
        <v>736</v>
      </c>
      <c r="F510" s="16" t="str">
        <f t="shared" si="23"/>
        <v>Optional</v>
      </c>
      <c r="G510" s="16" t="str">
        <f t="shared" si="22"/>
        <v>Optional</v>
      </c>
      <c r="H510" s="35" t="str">
        <f>IF(OR($A$5=H$7,$B$5=H$7,$C$5=H$7, $D$5=H$7),IF(VLOOKUP($P510, 'Requirements Updated'!$A$4:$P$621,J$1,FALSE)=0, "",VLOOKUP($P510, 'Requirements Updated'!$A$4:$P$621,J$1,FALSE)), "")</f>
        <v/>
      </c>
      <c r="I510" s="35" t="str">
        <f>IF(OR($A$5=I$7,$B$5=I$7,$C$5=I$7, $D$5=I$7),IF(VLOOKUP($P510, 'Requirements Updated'!$A$4:$P$621,K$1,FALSE)=0, "",VLOOKUP($P510, 'Requirements Updated'!$A$4:$P$621,K$1,FALSE)), "")</f>
        <v/>
      </c>
      <c r="J510" s="35" t="str">
        <f>IF(OR($A$5=J$7,$B$5=J$7,$C$5=J$7, $D$5=J$7),IF(VLOOKUP($P510, 'Requirements Updated'!$A$4:$P$621,L$1,FALSE)=0, "",VLOOKUP($P510, 'Requirements Updated'!$A$4:$P$621,L$1,FALSE)), "")</f>
        <v/>
      </c>
      <c r="K510" s="35" t="str">
        <f>IF(OR($A$5=K$7,$B$5=K$7,$C$5=K$7, $D$5=K$7),IF(VLOOKUP($P510, 'Requirements Updated'!$A$4:$P$621,M$1,FALSE)=0, "",VLOOKUP($P510, 'Requirements Updated'!$A$4:$P$621,M$1,FALSE)), "")</f>
        <v/>
      </c>
      <c r="L510" s="17"/>
      <c r="M510" s="16" t="s">
        <v>21</v>
      </c>
      <c r="N510" s="17"/>
      <c r="O510" s="16" t="s">
        <v>214</v>
      </c>
      <c r="P510" s="16" t="str">
        <f t="shared" si="21"/>
        <v>Wall insulationMisaligned insulationBooleanPreBuilding/BuildingDetails/Enclosure/Walls/Wall/Insulation/MisalignedInsulation</v>
      </c>
      <c r="Q510" s="94"/>
      <c r="R510" s="18"/>
    </row>
    <row r="511" spans="1:18" ht="26.25" customHeight="1" x14ac:dyDescent="0.2">
      <c r="A511" s="56" t="s">
        <v>582</v>
      </c>
      <c r="B511" s="56" t="s">
        <v>195</v>
      </c>
      <c r="C511" s="56" t="s">
        <v>503</v>
      </c>
      <c r="D511" s="17" t="str">
        <f>IFERROR(VLOOKUP($M511, Tables!$F$3:$G$9, 2, FALSE), "NEEDS QUALIFIER")</f>
        <v>Pre</v>
      </c>
      <c r="E511" s="56" t="s">
        <v>737</v>
      </c>
      <c r="F511" s="16" t="str">
        <f t="shared" si="23"/>
        <v>Optional</v>
      </c>
      <c r="G511" s="16" t="str">
        <f t="shared" si="22"/>
        <v>Optional</v>
      </c>
      <c r="H511" s="35" t="str">
        <f>IF(OR($A$5=H$7,$B$5=H$7,$C$5=H$7, $D$5=H$7),IF(VLOOKUP($P511, 'Requirements Updated'!$A$4:$P$621,J$1,FALSE)=0, "",VLOOKUP($P511, 'Requirements Updated'!$A$4:$P$621,J$1,FALSE)), "")</f>
        <v/>
      </c>
      <c r="I511" s="35" t="str">
        <f>IF(OR($A$5=I$7,$B$5=I$7,$C$5=I$7, $D$5=I$7),IF(VLOOKUP($P511, 'Requirements Updated'!$A$4:$P$621,K$1,FALSE)=0, "",VLOOKUP($P511, 'Requirements Updated'!$A$4:$P$621,K$1,FALSE)), "")</f>
        <v/>
      </c>
      <c r="J511" s="35" t="str">
        <f>IF(OR($A$5=J$7,$B$5=J$7,$C$5=J$7, $D$5=J$7),IF(VLOOKUP($P511, 'Requirements Updated'!$A$4:$P$621,L$1,FALSE)=0, "",VLOOKUP($P511, 'Requirements Updated'!$A$4:$P$621,L$1,FALSE)), "")</f>
        <v/>
      </c>
      <c r="K511" s="35" t="str">
        <f>IF(OR($A$5=K$7,$B$5=K$7,$C$5=K$7, $D$5=K$7),IF(VLOOKUP($P511, 'Requirements Updated'!$A$4:$P$621,M$1,FALSE)=0, "",VLOOKUP($P511, 'Requirements Updated'!$A$4:$P$621,M$1,FALSE)), "")</f>
        <v/>
      </c>
      <c r="L511" s="17"/>
      <c r="M511" s="16" t="s">
        <v>21</v>
      </c>
      <c r="N511" s="17"/>
      <c r="O511" s="16" t="s">
        <v>215</v>
      </c>
      <c r="P511" s="16" t="str">
        <f t="shared" si="21"/>
        <v>Wall insulationInsulation nominal R-valueNumberPreBuilding/BuildingDetails/Enclosure/Walls/Wall/Insulation/Layer/NominalRValue</v>
      </c>
      <c r="Q511" s="94"/>
      <c r="R511" s="18"/>
    </row>
    <row r="512" spans="1:18" ht="26.25" customHeight="1" x14ac:dyDescent="0.2">
      <c r="A512" s="56" t="s">
        <v>582</v>
      </c>
      <c r="B512" s="56" t="s">
        <v>198</v>
      </c>
      <c r="C512" s="56" t="s">
        <v>581</v>
      </c>
      <c r="D512" s="17" t="str">
        <f>IFERROR(VLOOKUP($M512, Tables!$F$3:$G$9, 2, FALSE), "NEEDS QUALIFIER")</f>
        <v>Pre</v>
      </c>
      <c r="E512" s="56" t="s">
        <v>732</v>
      </c>
      <c r="F512" s="16" t="str">
        <f t="shared" si="23"/>
        <v>Optional</v>
      </c>
      <c r="G512" s="16" t="str">
        <f t="shared" si="22"/>
        <v>Optional</v>
      </c>
      <c r="H512" s="35" t="str">
        <f>IF(OR($A$5=H$7,$B$5=H$7,$C$5=H$7, $D$5=H$7),IF(VLOOKUP($P512, 'Requirements Updated'!$A$4:$P$621,J$1,FALSE)=0, "",VLOOKUP($P512, 'Requirements Updated'!$A$4:$P$621,J$1,FALSE)), "")</f>
        <v/>
      </c>
      <c r="I512" s="35" t="str">
        <f>IF(OR($A$5=I$7,$B$5=I$7,$C$5=I$7, $D$5=I$7),IF(VLOOKUP($P512, 'Requirements Updated'!$A$4:$P$621,K$1,FALSE)=0, "",VLOOKUP($P512, 'Requirements Updated'!$A$4:$P$621,K$1,FALSE)), "")</f>
        <v/>
      </c>
      <c r="J512" s="35" t="str">
        <f>IF(OR($A$5=J$7,$B$5=J$7,$C$5=J$7, $D$5=J$7),IF(VLOOKUP($P512, 'Requirements Updated'!$A$4:$P$621,L$1,FALSE)=0, "",VLOOKUP($P512, 'Requirements Updated'!$A$4:$P$621,L$1,FALSE)), "")</f>
        <v/>
      </c>
      <c r="K512" s="35" t="str">
        <f>IF(OR($A$5=K$7,$B$5=K$7,$C$5=K$7, $D$5=K$7),IF(VLOOKUP($P512, 'Requirements Updated'!$A$4:$P$621,M$1,FALSE)=0, "",VLOOKUP($P512, 'Requirements Updated'!$A$4:$P$621,M$1,FALSE)), "")</f>
        <v/>
      </c>
      <c r="L512" s="17"/>
      <c r="M512" s="16" t="s">
        <v>21</v>
      </c>
      <c r="N512" s="17"/>
      <c r="O512" s="16" t="s">
        <v>216</v>
      </c>
      <c r="P512" s="16" t="str">
        <f t="shared" si="21"/>
        <v>Wall insulationInsulation thicknessNumber (inches)PreBuilding/BuildingDetails/Enclosure/Walls/Wall/Insulation/Layer/Thickness</v>
      </c>
      <c r="Q512" s="94"/>
      <c r="R512" s="18"/>
    </row>
    <row r="513" spans="1:18" ht="26.25" customHeight="1" x14ac:dyDescent="0.2">
      <c r="A513" s="56" t="s">
        <v>582</v>
      </c>
      <c r="B513" s="56" t="s">
        <v>205</v>
      </c>
      <c r="C513" s="56" t="s">
        <v>584</v>
      </c>
      <c r="D513" s="17" t="str">
        <f>IFERROR(VLOOKUP($M513, Tables!$F$3:$G$9, 2, FALSE), "NEEDS QUALIFIER")</f>
        <v>Pre</v>
      </c>
      <c r="E513" s="56" t="s">
        <v>733</v>
      </c>
      <c r="F513" s="16" t="str">
        <f t="shared" si="23"/>
        <v>Optional</v>
      </c>
      <c r="G513" s="16" t="str">
        <f t="shared" si="22"/>
        <v>Optional</v>
      </c>
      <c r="H513" s="35" t="str">
        <f>IF(OR($A$5=H$7,$B$5=H$7,$C$5=H$7, $D$5=H$7),IF(VLOOKUP($P513, 'Requirements Updated'!$A$4:$P$621,J$1,FALSE)=0, "",VLOOKUP($P513, 'Requirements Updated'!$A$4:$P$621,J$1,FALSE)), "")</f>
        <v/>
      </c>
      <c r="I513" s="35" t="str">
        <f>IF(OR($A$5=I$7,$B$5=I$7,$C$5=I$7, $D$5=I$7),IF(VLOOKUP($P513, 'Requirements Updated'!$A$4:$P$621,K$1,FALSE)=0, "",VLOOKUP($P513, 'Requirements Updated'!$A$4:$P$621,K$1,FALSE)), "")</f>
        <v/>
      </c>
      <c r="J513" s="35" t="str">
        <f>IF(OR($A$5=J$7,$B$5=J$7,$C$5=J$7, $D$5=J$7),IF(VLOOKUP($P513, 'Requirements Updated'!$A$4:$P$621,L$1,FALSE)=0, "",VLOOKUP($P513, 'Requirements Updated'!$A$4:$P$621,L$1,FALSE)), "")</f>
        <v/>
      </c>
      <c r="K513" s="35" t="str">
        <f>IF(OR($A$5=K$7,$B$5=K$7,$C$5=K$7, $D$5=K$7),IF(VLOOKUP($P513, 'Requirements Updated'!$A$4:$P$621,M$1,FALSE)=0, "",VLOOKUP($P513, 'Requirements Updated'!$A$4:$P$621,M$1,FALSE)), "")</f>
        <v/>
      </c>
      <c r="L513" s="17"/>
      <c r="M513" s="16" t="s">
        <v>21</v>
      </c>
      <c r="N513" s="17"/>
      <c r="O513" s="16" t="s">
        <v>217</v>
      </c>
      <c r="P513" s="16" t="str">
        <f t="shared" si="21"/>
        <v>Wall insulationSurface areaNumber (sq.ft.)PreBuilding/BuildingDetails/Enclosure/Walls/Wall/Area</v>
      </c>
      <c r="Q513" s="94"/>
      <c r="R513" s="18"/>
    </row>
    <row r="514" spans="1:18" ht="26.25" customHeight="1" x14ac:dyDescent="0.2">
      <c r="A514" s="56" t="s">
        <v>582</v>
      </c>
      <c r="B514" s="56" t="s">
        <v>190</v>
      </c>
      <c r="C514" s="56" t="s">
        <v>504</v>
      </c>
      <c r="D514" s="17" t="str">
        <f>IFERROR(VLOOKUP($M514, Tables!$F$3:$G$9, 2, FALSE), "NEEDS QUALIFIER")</f>
        <v>Proposed</v>
      </c>
      <c r="E514" s="56" t="s">
        <v>734</v>
      </c>
      <c r="F514" s="16" t="str">
        <f t="shared" si="23"/>
        <v>Optional</v>
      </c>
      <c r="G514" s="16" t="str">
        <f t="shared" si="22"/>
        <v>Optional</v>
      </c>
      <c r="H514" s="35" t="str">
        <f>IF(OR($A$5=H$7,$B$5=H$7,$C$5=H$7, $D$5=H$7),IF(VLOOKUP($P514, 'Requirements Updated'!$A$4:$P$621,J$1,FALSE)=0, "",VLOOKUP($P514, 'Requirements Updated'!$A$4:$P$621,J$1,FALSE)), "")</f>
        <v/>
      </c>
      <c r="I514" s="35" t="str">
        <f>IF(OR($A$5=I$7,$B$5=I$7,$C$5=I$7, $D$5=I$7),IF(VLOOKUP($P514, 'Requirements Updated'!$A$4:$P$621,K$1,FALSE)=0, "",VLOOKUP($P514, 'Requirements Updated'!$A$4:$P$621,K$1,FALSE)), "")</f>
        <v/>
      </c>
      <c r="J514" s="35" t="str">
        <f>IF(OR($A$5=J$7,$B$5=J$7,$C$5=J$7, $D$5=J$7),IF(VLOOKUP($P514, 'Requirements Updated'!$A$4:$P$621,L$1,FALSE)=0, "",VLOOKUP($P514, 'Requirements Updated'!$A$4:$P$621,L$1,FALSE)), "")</f>
        <v/>
      </c>
      <c r="K514" s="35" t="str">
        <f>IF(OR($A$5=K$7,$B$5=K$7,$C$5=K$7, $D$5=K$7),IF(VLOOKUP($P514, 'Requirements Updated'!$A$4:$P$621,M$1,FALSE)=0, "",VLOOKUP($P514, 'Requirements Updated'!$A$4:$P$621,M$1,FALSE)), "")</f>
        <v/>
      </c>
      <c r="L514" s="17"/>
      <c r="M514" s="16" t="s">
        <v>28</v>
      </c>
      <c r="N514" s="17"/>
      <c r="O514" s="16" t="s">
        <v>212</v>
      </c>
      <c r="P514" s="16" t="str">
        <f t="shared" si="21"/>
        <v>Wall insulationInsulation materialEnumerationProposedBuilding/BuildingDetails/Enclosure/Walls/Wall/Insulation/Layer/InsulationMaterial/&lt;material&gt;</v>
      </c>
      <c r="Q514" s="94" t="s">
        <v>1207</v>
      </c>
      <c r="R514" s="18"/>
    </row>
    <row r="515" spans="1:18" ht="26.25" customHeight="1" x14ac:dyDescent="0.2">
      <c r="A515" s="56" t="s">
        <v>582</v>
      </c>
      <c r="B515" s="56" t="s">
        <v>190</v>
      </c>
      <c r="C515" s="56" t="s">
        <v>504</v>
      </c>
      <c r="D515" s="17" t="str">
        <f>IFERROR(VLOOKUP($M515, Tables!$F$3:$G$9, 2, FALSE), "NEEDS QUALIFIER")</f>
        <v>Proposed</v>
      </c>
      <c r="E515" s="56" t="s">
        <v>735</v>
      </c>
      <c r="F515" s="16" t="str">
        <f t="shared" si="23"/>
        <v>Optional</v>
      </c>
      <c r="G515" s="16" t="str">
        <f t="shared" si="22"/>
        <v>Optional</v>
      </c>
      <c r="H515" s="35" t="str">
        <f>IF(OR($A$5=H$7,$B$5=H$7,$C$5=H$7, $D$5=H$7),IF(VLOOKUP($P515, 'Requirements Updated'!$A$4:$P$621,J$1,FALSE)=0, "",VLOOKUP($P515, 'Requirements Updated'!$A$4:$P$621,J$1,FALSE)), "")</f>
        <v/>
      </c>
      <c r="I515" s="35" t="str">
        <f>IF(OR($A$5=I$7,$B$5=I$7,$C$5=I$7, $D$5=I$7),IF(VLOOKUP($P515, 'Requirements Updated'!$A$4:$P$621,K$1,FALSE)=0, "",VLOOKUP($P515, 'Requirements Updated'!$A$4:$P$621,K$1,FALSE)), "")</f>
        <v/>
      </c>
      <c r="J515" s="35" t="str">
        <f>IF(OR($A$5=J$7,$B$5=J$7,$C$5=J$7, $D$5=J$7),IF(VLOOKUP($P515, 'Requirements Updated'!$A$4:$P$621,L$1,FALSE)=0, "",VLOOKUP($P515, 'Requirements Updated'!$A$4:$P$621,L$1,FALSE)), "")</f>
        <v/>
      </c>
      <c r="K515" s="35" t="str">
        <f>IF(OR($A$5=K$7,$B$5=K$7,$C$5=K$7, $D$5=K$7),IF(VLOOKUP($P515, 'Requirements Updated'!$A$4:$P$621,M$1,FALSE)=0, "",VLOOKUP($P515, 'Requirements Updated'!$A$4:$P$621,M$1,FALSE)), "")</f>
        <v/>
      </c>
      <c r="L515" s="17" t="s">
        <v>1192</v>
      </c>
      <c r="M515" s="16" t="s">
        <v>28</v>
      </c>
      <c r="N515" s="17"/>
      <c r="O515" s="16" t="s">
        <v>213</v>
      </c>
      <c r="P515" s="16" t="str">
        <f t="shared" si="21"/>
        <v>Wall insulationInsulation materialEnumerationProposedBuilding/BuildingDetails/Enclosure/Walls/Wall/Insulation/Layer/InsulationMaterial/&lt;material&gt;/&lt;type&gt;</v>
      </c>
      <c r="Q515" s="94" t="s">
        <v>1207</v>
      </c>
      <c r="R515" s="18"/>
    </row>
    <row r="516" spans="1:18" ht="26.25" customHeight="1" x14ac:dyDescent="0.2">
      <c r="A516" s="56" t="s">
        <v>582</v>
      </c>
      <c r="B516" s="56" t="s">
        <v>193</v>
      </c>
      <c r="C516" s="56" t="s">
        <v>520</v>
      </c>
      <c r="D516" s="17" t="str">
        <f>IFERROR(VLOOKUP($M516, Tables!$F$3:$G$9, 2, FALSE), "NEEDS QUALIFIER")</f>
        <v>Proposed</v>
      </c>
      <c r="E516" s="56" t="s">
        <v>736</v>
      </c>
      <c r="F516" s="16" t="str">
        <f t="shared" si="23"/>
        <v>Optional</v>
      </c>
      <c r="G516" s="16" t="str">
        <f t="shared" si="22"/>
        <v>Optional</v>
      </c>
      <c r="H516" s="35" t="str">
        <f>IF(OR($A$5=H$7,$B$5=H$7,$C$5=H$7, $D$5=H$7),IF(VLOOKUP($P516, 'Requirements Updated'!$A$4:$P$621,J$1,FALSE)=0, "",VLOOKUP($P516, 'Requirements Updated'!$A$4:$P$621,J$1,FALSE)), "")</f>
        <v/>
      </c>
      <c r="I516" s="35" t="str">
        <f>IF(OR($A$5=I$7,$B$5=I$7,$C$5=I$7, $D$5=I$7),IF(VLOOKUP($P516, 'Requirements Updated'!$A$4:$P$621,K$1,FALSE)=0, "",VLOOKUP($P516, 'Requirements Updated'!$A$4:$P$621,K$1,FALSE)), "")</f>
        <v/>
      </c>
      <c r="J516" s="35" t="str">
        <f>IF(OR($A$5=J$7,$B$5=J$7,$C$5=J$7, $D$5=J$7),IF(VLOOKUP($P516, 'Requirements Updated'!$A$4:$P$621,L$1,FALSE)=0, "",VLOOKUP($P516, 'Requirements Updated'!$A$4:$P$621,L$1,FALSE)), "")</f>
        <v/>
      </c>
      <c r="K516" s="35" t="str">
        <f>IF(OR($A$5=K$7,$B$5=K$7,$C$5=K$7, $D$5=K$7),IF(VLOOKUP($P516, 'Requirements Updated'!$A$4:$P$621,M$1,FALSE)=0, "",VLOOKUP($P516, 'Requirements Updated'!$A$4:$P$621,M$1,FALSE)), "")</f>
        <v/>
      </c>
      <c r="L516" s="17"/>
      <c r="M516" s="16" t="s">
        <v>28</v>
      </c>
      <c r="N516" s="17"/>
      <c r="O516" s="16" t="s">
        <v>214</v>
      </c>
      <c r="P516" s="16" t="str">
        <f t="shared" si="21"/>
        <v>Wall insulationMisaligned insulationBooleanProposedBuilding/BuildingDetails/Enclosure/Walls/Wall/Insulation/MisalignedInsulation</v>
      </c>
      <c r="Q516" s="94" t="s">
        <v>1207</v>
      </c>
      <c r="R516" s="18"/>
    </row>
    <row r="517" spans="1:18" ht="26.25" customHeight="1" x14ac:dyDescent="0.2">
      <c r="A517" s="56" t="s">
        <v>582</v>
      </c>
      <c r="B517" s="56" t="s">
        <v>195</v>
      </c>
      <c r="C517" s="56" t="s">
        <v>503</v>
      </c>
      <c r="D517" s="17" t="str">
        <f>IFERROR(VLOOKUP($M517, Tables!$F$3:$G$9, 2, FALSE), "NEEDS QUALIFIER")</f>
        <v>Proposed</v>
      </c>
      <c r="E517" s="56" t="s">
        <v>737</v>
      </c>
      <c r="F517" s="16" t="str">
        <f t="shared" si="23"/>
        <v>Optional</v>
      </c>
      <c r="G517" s="16" t="str">
        <f t="shared" si="22"/>
        <v>Optional</v>
      </c>
      <c r="H517" s="35" t="str">
        <f>IF(OR($A$5=H$7,$B$5=H$7,$C$5=H$7, $D$5=H$7),IF(VLOOKUP($P517, 'Requirements Updated'!$A$4:$P$621,J$1,FALSE)=0, "",VLOOKUP($P517, 'Requirements Updated'!$A$4:$P$621,J$1,FALSE)), "")</f>
        <v/>
      </c>
      <c r="I517" s="35" t="str">
        <f>IF(OR($A$5=I$7,$B$5=I$7,$C$5=I$7, $D$5=I$7),IF(VLOOKUP($P517, 'Requirements Updated'!$A$4:$P$621,K$1,FALSE)=0, "",VLOOKUP($P517, 'Requirements Updated'!$A$4:$P$621,K$1,FALSE)), "")</f>
        <v/>
      </c>
      <c r="J517" s="35" t="str">
        <f>IF(OR($A$5=J$7,$B$5=J$7,$C$5=J$7, $D$5=J$7),IF(VLOOKUP($P517, 'Requirements Updated'!$A$4:$P$621,L$1,FALSE)=0, "",VLOOKUP($P517, 'Requirements Updated'!$A$4:$P$621,L$1,FALSE)), "")</f>
        <v/>
      </c>
      <c r="K517" s="35" t="str">
        <f>IF(OR($A$5=K$7,$B$5=K$7,$C$5=K$7, $D$5=K$7),IF(VLOOKUP($P517, 'Requirements Updated'!$A$4:$P$621,M$1,FALSE)=0, "",VLOOKUP($P517, 'Requirements Updated'!$A$4:$P$621,M$1,FALSE)), "")</f>
        <v/>
      </c>
      <c r="L517" s="17"/>
      <c r="M517" s="16" t="s">
        <v>28</v>
      </c>
      <c r="N517" s="17"/>
      <c r="O517" s="16" t="s">
        <v>215</v>
      </c>
      <c r="P517" s="16" t="str">
        <f t="shared" si="21"/>
        <v>Wall insulationInsulation nominal R-valueNumberProposedBuilding/BuildingDetails/Enclosure/Walls/Wall/Insulation/Layer/NominalRValue</v>
      </c>
      <c r="Q517" s="94" t="s">
        <v>1207</v>
      </c>
      <c r="R517" s="18"/>
    </row>
    <row r="518" spans="1:18" ht="26.25" customHeight="1" x14ac:dyDescent="0.2">
      <c r="A518" s="56" t="s">
        <v>582</v>
      </c>
      <c r="B518" s="56" t="s">
        <v>198</v>
      </c>
      <c r="C518" s="56" t="s">
        <v>581</v>
      </c>
      <c r="D518" s="17" t="str">
        <f>IFERROR(VLOOKUP($M518, Tables!$F$3:$G$9, 2, FALSE), "NEEDS QUALIFIER")</f>
        <v>Proposed</v>
      </c>
      <c r="E518" s="56" t="s">
        <v>732</v>
      </c>
      <c r="F518" s="16" t="str">
        <f t="shared" si="23"/>
        <v>Optional</v>
      </c>
      <c r="G518" s="16" t="str">
        <f t="shared" si="22"/>
        <v>Optional</v>
      </c>
      <c r="H518" s="35" t="str">
        <f>IF(OR($A$5=H$7,$B$5=H$7,$C$5=H$7, $D$5=H$7),IF(VLOOKUP($P518, 'Requirements Updated'!$A$4:$P$621,J$1,FALSE)=0, "",VLOOKUP($P518, 'Requirements Updated'!$A$4:$P$621,J$1,FALSE)), "")</f>
        <v/>
      </c>
      <c r="I518" s="35" t="str">
        <f>IF(OR($A$5=I$7,$B$5=I$7,$C$5=I$7, $D$5=I$7),IF(VLOOKUP($P518, 'Requirements Updated'!$A$4:$P$621,K$1,FALSE)=0, "",VLOOKUP($P518, 'Requirements Updated'!$A$4:$P$621,K$1,FALSE)), "")</f>
        <v/>
      </c>
      <c r="J518" s="35" t="str">
        <f>IF(OR($A$5=J$7,$B$5=J$7,$C$5=J$7, $D$5=J$7),IF(VLOOKUP($P518, 'Requirements Updated'!$A$4:$P$621,L$1,FALSE)=0, "",VLOOKUP($P518, 'Requirements Updated'!$A$4:$P$621,L$1,FALSE)), "")</f>
        <v/>
      </c>
      <c r="K518" s="35" t="str">
        <f>IF(OR($A$5=K$7,$B$5=K$7,$C$5=K$7, $D$5=K$7),IF(VLOOKUP($P518, 'Requirements Updated'!$A$4:$P$621,M$1,FALSE)=0, "",VLOOKUP($P518, 'Requirements Updated'!$A$4:$P$621,M$1,FALSE)), "")</f>
        <v/>
      </c>
      <c r="L518" s="17"/>
      <c r="M518" s="16" t="s">
        <v>28</v>
      </c>
      <c r="N518" s="17"/>
      <c r="O518" s="16" t="s">
        <v>216</v>
      </c>
      <c r="P518" s="16" t="str">
        <f t="shared" si="21"/>
        <v>Wall insulationInsulation thicknessNumber (inches)ProposedBuilding/BuildingDetails/Enclosure/Walls/Wall/Insulation/Layer/Thickness</v>
      </c>
      <c r="Q518" s="94" t="s">
        <v>1207</v>
      </c>
      <c r="R518" s="18"/>
    </row>
    <row r="519" spans="1:18" ht="26.25" customHeight="1" x14ac:dyDescent="0.2">
      <c r="A519" s="56" t="s">
        <v>582</v>
      </c>
      <c r="B519" s="56" t="s">
        <v>205</v>
      </c>
      <c r="C519" s="56" t="s">
        <v>584</v>
      </c>
      <c r="D519" s="17" t="str">
        <f>IFERROR(VLOOKUP($M519, Tables!$F$3:$G$9, 2, FALSE), "NEEDS QUALIFIER")</f>
        <v>Proposed</v>
      </c>
      <c r="E519" s="56" t="s">
        <v>733</v>
      </c>
      <c r="F519" s="16" t="str">
        <f t="shared" si="23"/>
        <v>Optional</v>
      </c>
      <c r="G519" s="16" t="str">
        <f t="shared" si="22"/>
        <v>Optional</v>
      </c>
      <c r="H519" s="35" t="str">
        <f>IF(OR($A$5=H$7,$B$5=H$7,$C$5=H$7, $D$5=H$7),IF(VLOOKUP($P519, 'Requirements Updated'!$A$4:$P$621,J$1,FALSE)=0, "",VLOOKUP($P519, 'Requirements Updated'!$A$4:$P$621,J$1,FALSE)), "")</f>
        <v/>
      </c>
      <c r="I519" s="35" t="str">
        <f>IF(OR($A$5=I$7,$B$5=I$7,$C$5=I$7, $D$5=I$7),IF(VLOOKUP($P519, 'Requirements Updated'!$A$4:$P$621,K$1,FALSE)=0, "",VLOOKUP($P519, 'Requirements Updated'!$A$4:$P$621,K$1,FALSE)), "")</f>
        <v/>
      </c>
      <c r="J519" s="35" t="str">
        <f>IF(OR($A$5=J$7,$B$5=J$7,$C$5=J$7, $D$5=J$7),IF(VLOOKUP($P519, 'Requirements Updated'!$A$4:$P$621,L$1,FALSE)=0, "",VLOOKUP($P519, 'Requirements Updated'!$A$4:$P$621,L$1,FALSE)), "")</f>
        <v/>
      </c>
      <c r="K519" s="35" t="str">
        <f>IF(OR($A$5=K$7,$B$5=K$7,$C$5=K$7, $D$5=K$7),IF(VLOOKUP($P519, 'Requirements Updated'!$A$4:$P$621,M$1,FALSE)=0, "",VLOOKUP($P519, 'Requirements Updated'!$A$4:$P$621,M$1,FALSE)), "")</f>
        <v/>
      </c>
      <c r="L519" s="17"/>
      <c r="M519" s="16" t="s">
        <v>28</v>
      </c>
      <c r="N519" s="17"/>
      <c r="O519" s="16" t="s">
        <v>217</v>
      </c>
      <c r="P519" s="16" t="str">
        <f t="shared" si="21"/>
        <v>Wall insulationSurface areaNumber (sq.ft.)ProposedBuilding/BuildingDetails/Enclosure/Walls/Wall/Area</v>
      </c>
      <c r="Q519" s="94" t="s">
        <v>1207</v>
      </c>
      <c r="R519" s="18"/>
    </row>
    <row r="520" spans="1:18" ht="26.25" customHeight="1" x14ac:dyDescent="0.2">
      <c r="A520" s="56" t="s">
        <v>582</v>
      </c>
      <c r="B520" s="56" t="s">
        <v>190</v>
      </c>
      <c r="C520" s="56" t="s">
        <v>504</v>
      </c>
      <c r="D520" s="17" t="str">
        <f>IFERROR(VLOOKUP($M520, Tables!$F$3:$G$9, 2, FALSE), "NEEDS QUALIFIER")</f>
        <v>Post</v>
      </c>
      <c r="E520" s="56" t="s">
        <v>734</v>
      </c>
      <c r="F520" s="16" t="str">
        <f t="shared" si="23"/>
        <v>Optional</v>
      </c>
      <c r="G520" s="16" t="str">
        <f t="shared" si="22"/>
        <v>Optional</v>
      </c>
      <c r="H520" s="35" t="str">
        <f>IF(OR($A$5=H$7,$B$5=H$7,$C$5=H$7, $D$5=H$7),IF(VLOOKUP($P520, 'Requirements Updated'!$A$4:$P$621,J$1,FALSE)=0, "",VLOOKUP($P520, 'Requirements Updated'!$A$4:$P$621,J$1,FALSE)), "")</f>
        <v/>
      </c>
      <c r="I520" s="35" t="str">
        <f>IF(OR($A$5=I$7,$B$5=I$7,$C$5=I$7, $D$5=I$7),IF(VLOOKUP($P520, 'Requirements Updated'!$A$4:$P$621,K$1,FALSE)=0, "",VLOOKUP($P520, 'Requirements Updated'!$A$4:$P$621,K$1,FALSE)), "")</f>
        <v/>
      </c>
      <c r="J520" s="35" t="str">
        <f>IF(OR($A$5=J$7,$B$5=J$7,$C$5=J$7, $D$5=J$7),IF(VLOOKUP($P520, 'Requirements Updated'!$A$4:$P$621,L$1,FALSE)=0, "",VLOOKUP($P520, 'Requirements Updated'!$A$4:$P$621,L$1,FALSE)), "")</f>
        <v/>
      </c>
      <c r="K520" s="35" t="str">
        <f>IF(OR($A$5=K$7,$B$5=K$7,$C$5=K$7, $D$5=K$7),IF(VLOOKUP($P520, 'Requirements Updated'!$A$4:$P$621,M$1,FALSE)=0, "",VLOOKUP($P520, 'Requirements Updated'!$A$4:$P$621,M$1,FALSE)), "")</f>
        <v/>
      </c>
      <c r="L520" s="17"/>
      <c r="M520" s="16" t="s">
        <v>296</v>
      </c>
      <c r="N520" s="17"/>
      <c r="O520" s="16" t="s">
        <v>212</v>
      </c>
      <c r="P520" s="16" t="str">
        <f t="shared" si="21"/>
        <v>Wall insulationInsulation materialEnumerationPostBuilding/BuildingDetails/Enclosure/Walls/Wall/Insulation/Layer/InsulationMaterial/&lt;material&gt;</v>
      </c>
      <c r="Q520" s="94"/>
      <c r="R520" s="18"/>
    </row>
    <row r="521" spans="1:18" ht="26.25" customHeight="1" x14ac:dyDescent="0.2">
      <c r="A521" s="56" t="s">
        <v>582</v>
      </c>
      <c r="B521" s="56" t="s">
        <v>190</v>
      </c>
      <c r="C521" s="56" t="s">
        <v>504</v>
      </c>
      <c r="D521" s="17" t="str">
        <f>IFERROR(VLOOKUP($M521, Tables!$F$3:$G$9, 2, FALSE), "NEEDS QUALIFIER")</f>
        <v>Post</v>
      </c>
      <c r="E521" s="56" t="s">
        <v>735</v>
      </c>
      <c r="F521" s="16" t="str">
        <f t="shared" si="23"/>
        <v>Optional</v>
      </c>
      <c r="G521" s="16" t="str">
        <f t="shared" si="22"/>
        <v>Optional</v>
      </c>
      <c r="H521" s="35" t="str">
        <f>IF(OR($A$5=H$7,$B$5=H$7,$C$5=H$7, $D$5=H$7),IF(VLOOKUP($P521, 'Requirements Updated'!$A$4:$P$621,J$1,FALSE)=0, "",VLOOKUP($P521, 'Requirements Updated'!$A$4:$P$621,J$1,FALSE)), "")</f>
        <v/>
      </c>
      <c r="I521" s="35" t="str">
        <f>IF(OR($A$5=I$7,$B$5=I$7,$C$5=I$7, $D$5=I$7),IF(VLOOKUP($P521, 'Requirements Updated'!$A$4:$P$621,K$1,FALSE)=0, "",VLOOKUP($P521, 'Requirements Updated'!$A$4:$P$621,K$1,FALSE)), "")</f>
        <v/>
      </c>
      <c r="J521" s="35" t="str">
        <f>IF(OR($A$5=J$7,$B$5=J$7,$C$5=J$7, $D$5=J$7),IF(VLOOKUP($P521, 'Requirements Updated'!$A$4:$P$621,L$1,FALSE)=0, "",VLOOKUP($P521, 'Requirements Updated'!$A$4:$P$621,L$1,FALSE)), "")</f>
        <v/>
      </c>
      <c r="K521" s="35" t="str">
        <f>IF(OR($A$5=K$7,$B$5=K$7,$C$5=K$7, $D$5=K$7),IF(VLOOKUP($P521, 'Requirements Updated'!$A$4:$P$621,M$1,FALSE)=0, "",VLOOKUP($P521, 'Requirements Updated'!$A$4:$P$621,M$1,FALSE)), "")</f>
        <v/>
      </c>
      <c r="L521" s="17" t="s">
        <v>1192</v>
      </c>
      <c r="M521" s="16" t="s">
        <v>296</v>
      </c>
      <c r="N521" s="17"/>
      <c r="O521" s="16" t="s">
        <v>213</v>
      </c>
      <c r="P521" s="16" t="str">
        <f t="shared" ref="P521:P584" si="24">IF(LEN(A521&amp;B521&amp;C521&amp;D521&amp;O521)&gt;255, LEFT(A521&amp;B521&amp;C521&amp;D521&amp;O521, 255), A521&amp;B521&amp;C521&amp;D521&amp;O521)</f>
        <v>Wall insulationInsulation materialEnumerationPostBuilding/BuildingDetails/Enclosure/Walls/Wall/Insulation/Layer/InsulationMaterial/&lt;material&gt;/&lt;type&gt;</v>
      </c>
      <c r="Q521" s="94"/>
      <c r="R521" s="18"/>
    </row>
    <row r="522" spans="1:18" ht="26.25" customHeight="1" x14ac:dyDescent="0.2">
      <c r="A522" s="56" t="s">
        <v>582</v>
      </c>
      <c r="B522" s="56" t="s">
        <v>193</v>
      </c>
      <c r="C522" s="56" t="s">
        <v>520</v>
      </c>
      <c r="D522" s="17" t="str">
        <f>IFERROR(VLOOKUP($M522, Tables!$F$3:$G$9, 2, FALSE), "NEEDS QUALIFIER")</f>
        <v>Post</v>
      </c>
      <c r="E522" s="56" t="s">
        <v>736</v>
      </c>
      <c r="F522" s="16" t="str">
        <f t="shared" si="23"/>
        <v>Optional</v>
      </c>
      <c r="G522" s="16" t="str">
        <f t="shared" ref="G522:G585" si="25">F522</f>
        <v>Optional</v>
      </c>
      <c r="H522" s="35" t="str">
        <f>IF(OR($A$5=H$7,$B$5=H$7,$C$5=H$7, $D$5=H$7),IF(VLOOKUP($P522, 'Requirements Updated'!$A$4:$P$621,J$1,FALSE)=0, "",VLOOKUP($P522, 'Requirements Updated'!$A$4:$P$621,J$1,FALSE)), "")</f>
        <v/>
      </c>
      <c r="I522" s="35" t="str">
        <f>IF(OR($A$5=I$7,$B$5=I$7,$C$5=I$7, $D$5=I$7),IF(VLOOKUP($P522, 'Requirements Updated'!$A$4:$P$621,K$1,FALSE)=0, "",VLOOKUP($P522, 'Requirements Updated'!$A$4:$P$621,K$1,FALSE)), "")</f>
        <v/>
      </c>
      <c r="J522" s="35" t="str">
        <f>IF(OR($A$5=J$7,$B$5=J$7,$C$5=J$7, $D$5=J$7),IF(VLOOKUP($P522, 'Requirements Updated'!$A$4:$P$621,L$1,FALSE)=0, "",VLOOKUP($P522, 'Requirements Updated'!$A$4:$P$621,L$1,FALSE)), "")</f>
        <v/>
      </c>
      <c r="K522" s="35" t="str">
        <f>IF(OR($A$5=K$7,$B$5=K$7,$C$5=K$7, $D$5=K$7),IF(VLOOKUP($P522, 'Requirements Updated'!$A$4:$P$621,M$1,FALSE)=0, "",VLOOKUP($P522, 'Requirements Updated'!$A$4:$P$621,M$1,FALSE)), "")</f>
        <v/>
      </c>
      <c r="L522" s="17"/>
      <c r="M522" s="16" t="s">
        <v>296</v>
      </c>
      <c r="N522" s="17"/>
      <c r="O522" s="16" t="s">
        <v>214</v>
      </c>
      <c r="P522" s="16" t="str">
        <f t="shared" si="24"/>
        <v>Wall insulationMisaligned insulationBooleanPostBuilding/BuildingDetails/Enclosure/Walls/Wall/Insulation/MisalignedInsulation</v>
      </c>
      <c r="Q522" s="94"/>
      <c r="R522" s="18"/>
    </row>
    <row r="523" spans="1:18" ht="26.25" customHeight="1" x14ac:dyDescent="0.2">
      <c r="A523" s="56" t="s">
        <v>582</v>
      </c>
      <c r="B523" s="56" t="s">
        <v>195</v>
      </c>
      <c r="C523" s="56" t="s">
        <v>503</v>
      </c>
      <c r="D523" s="17" t="str">
        <f>IFERROR(VLOOKUP($M523, Tables!$F$3:$G$9, 2, FALSE), "NEEDS QUALIFIER")</f>
        <v>Post</v>
      </c>
      <c r="E523" s="56" t="s">
        <v>737</v>
      </c>
      <c r="F523" s="16" t="str">
        <f t="shared" si="23"/>
        <v>Optional</v>
      </c>
      <c r="G523" s="16" t="str">
        <f t="shared" si="25"/>
        <v>Optional</v>
      </c>
      <c r="H523" s="35" t="str">
        <f>IF(OR($A$5=H$7,$B$5=H$7,$C$5=H$7, $D$5=H$7),IF(VLOOKUP($P523, 'Requirements Updated'!$A$4:$P$621,J$1,FALSE)=0, "",VLOOKUP($P523, 'Requirements Updated'!$A$4:$P$621,J$1,FALSE)), "")</f>
        <v/>
      </c>
      <c r="I523" s="35" t="str">
        <f>IF(OR($A$5=I$7,$B$5=I$7,$C$5=I$7, $D$5=I$7),IF(VLOOKUP($P523, 'Requirements Updated'!$A$4:$P$621,K$1,FALSE)=0, "",VLOOKUP($P523, 'Requirements Updated'!$A$4:$P$621,K$1,FALSE)), "")</f>
        <v/>
      </c>
      <c r="J523" s="35" t="str">
        <f>IF(OR($A$5=J$7,$B$5=J$7,$C$5=J$7, $D$5=J$7),IF(VLOOKUP($P523, 'Requirements Updated'!$A$4:$P$621,L$1,FALSE)=0, "",VLOOKUP($P523, 'Requirements Updated'!$A$4:$P$621,L$1,FALSE)), "")</f>
        <v/>
      </c>
      <c r="K523" s="35" t="str">
        <f>IF(OR($A$5=K$7,$B$5=K$7,$C$5=K$7, $D$5=K$7),IF(VLOOKUP($P523, 'Requirements Updated'!$A$4:$P$621,M$1,FALSE)=0, "",VLOOKUP($P523, 'Requirements Updated'!$A$4:$P$621,M$1,FALSE)), "")</f>
        <v/>
      </c>
      <c r="L523" s="17"/>
      <c r="M523" s="16" t="s">
        <v>296</v>
      </c>
      <c r="N523" s="17"/>
      <c r="O523" s="16" t="s">
        <v>215</v>
      </c>
      <c r="P523" s="16" t="str">
        <f t="shared" si="24"/>
        <v>Wall insulationInsulation nominal R-valueNumberPostBuilding/BuildingDetails/Enclosure/Walls/Wall/Insulation/Layer/NominalRValue</v>
      </c>
      <c r="Q523" s="94"/>
      <c r="R523" s="18"/>
    </row>
    <row r="524" spans="1:18" ht="26.25" customHeight="1" x14ac:dyDescent="0.2">
      <c r="A524" s="56" t="s">
        <v>582</v>
      </c>
      <c r="B524" s="56" t="s">
        <v>198</v>
      </c>
      <c r="C524" s="56" t="s">
        <v>581</v>
      </c>
      <c r="D524" s="17" t="str">
        <f>IFERROR(VLOOKUP($M524, Tables!$F$3:$G$9, 2, FALSE), "NEEDS QUALIFIER")</f>
        <v>Post</v>
      </c>
      <c r="E524" s="56" t="s">
        <v>732</v>
      </c>
      <c r="F524" s="16" t="str">
        <f t="shared" si="23"/>
        <v>Optional</v>
      </c>
      <c r="G524" s="16" t="str">
        <f t="shared" si="25"/>
        <v>Optional</v>
      </c>
      <c r="H524" s="35" t="str">
        <f>IF(OR($A$5=H$7,$B$5=H$7,$C$5=H$7, $D$5=H$7),IF(VLOOKUP($P524, 'Requirements Updated'!$A$4:$P$621,J$1,FALSE)=0, "",VLOOKUP($P524, 'Requirements Updated'!$A$4:$P$621,J$1,FALSE)), "")</f>
        <v/>
      </c>
      <c r="I524" s="35" t="str">
        <f>IF(OR($A$5=I$7,$B$5=I$7,$C$5=I$7, $D$5=I$7),IF(VLOOKUP($P524, 'Requirements Updated'!$A$4:$P$621,K$1,FALSE)=0, "",VLOOKUP($P524, 'Requirements Updated'!$A$4:$P$621,K$1,FALSE)), "")</f>
        <v/>
      </c>
      <c r="J524" s="35" t="str">
        <f>IF(OR($A$5=J$7,$B$5=J$7,$C$5=J$7, $D$5=J$7),IF(VLOOKUP($P524, 'Requirements Updated'!$A$4:$P$621,L$1,FALSE)=0, "",VLOOKUP($P524, 'Requirements Updated'!$A$4:$P$621,L$1,FALSE)), "")</f>
        <v/>
      </c>
      <c r="K524" s="35" t="str">
        <f>IF(OR($A$5=K$7,$B$5=K$7,$C$5=K$7, $D$5=K$7),IF(VLOOKUP($P524, 'Requirements Updated'!$A$4:$P$621,M$1,FALSE)=0, "",VLOOKUP($P524, 'Requirements Updated'!$A$4:$P$621,M$1,FALSE)), "")</f>
        <v/>
      </c>
      <c r="L524" s="17"/>
      <c r="M524" s="16" t="s">
        <v>296</v>
      </c>
      <c r="N524" s="17"/>
      <c r="O524" s="16" t="s">
        <v>216</v>
      </c>
      <c r="P524" s="16" t="str">
        <f t="shared" si="24"/>
        <v>Wall insulationInsulation thicknessNumber (inches)PostBuilding/BuildingDetails/Enclosure/Walls/Wall/Insulation/Layer/Thickness</v>
      </c>
      <c r="Q524" s="94"/>
      <c r="R524" s="18"/>
    </row>
    <row r="525" spans="1:18" ht="26.25" customHeight="1" x14ac:dyDescent="0.2">
      <c r="A525" s="56" t="s">
        <v>582</v>
      </c>
      <c r="B525" s="56" t="s">
        <v>205</v>
      </c>
      <c r="C525" s="56" t="s">
        <v>584</v>
      </c>
      <c r="D525" s="17" t="str">
        <f>IFERROR(VLOOKUP($M525, Tables!$F$3:$G$9, 2, FALSE), "NEEDS QUALIFIER")</f>
        <v>Post</v>
      </c>
      <c r="E525" s="56" t="s">
        <v>733</v>
      </c>
      <c r="F525" s="16" t="str">
        <f t="shared" si="23"/>
        <v>Optional</v>
      </c>
      <c r="G525" s="16" t="str">
        <f t="shared" si="25"/>
        <v>Optional</v>
      </c>
      <c r="H525" s="35" t="str">
        <f>IF(OR($A$5=H$7,$B$5=H$7,$C$5=H$7, $D$5=H$7),IF(VLOOKUP($P525, 'Requirements Updated'!$A$4:$P$621,J$1,FALSE)=0, "",VLOOKUP($P525, 'Requirements Updated'!$A$4:$P$621,J$1,FALSE)), "")</f>
        <v/>
      </c>
      <c r="I525" s="35" t="str">
        <f>IF(OR($A$5=I$7,$B$5=I$7,$C$5=I$7, $D$5=I$7),IF(VLOOKUP($P525, 'Requirements Updated'!$A$4:$P$621,K$1,FALSE)=0, "",VLOOKUP($P525, 'Requirements Updated'!$A$4:$P$621,K$1,FALSE)), "")</f>
        <v/>
      </c>
      <c r="J525" s="35" t="str">
        <f>IF(OR($A$5=J$7,$B$5=J$7,$C$5=J$7, $D$5=J$7),IF(VLOOKUP($P525, 'Requirements Updated'!$A$4:$P$621,L$1,FALSE)=0, "",VLOOKUP($P525, 'Requirements Updated'!$A$4:$P$621,L$1,FALSE)), "")</f>
        <v/>
      </c>
      <c r="K525" s="35" t="str">
        <f>IF(OR($A$5=K$7,$B$5=K$7,$C$5=K$7, $D$5=K$7),IF(VLOOKUP($P525, 'Requirements Updated'!$A$4:$P$621,M$1,FALSE)=0, "",VLOOKUP($P525, 'Requirements Updated'!$A$4:$P$621,M$1,FALSE)), "")</f>
        <v/>
      </c>
      <c r="L525" s="17"/>
      <c r="M525" s="16" t="s">
        <v>296</v>
      </c>
      <c r="N525" s="17"/>
      <c r="O525" s="16" t="s">
        <v>217</v>
      </c>
      <c r="P525" s="16" t="str">
        <f t="shared" si="24"/>
        <v>Wall insulationSurface areaNumber (sq.ft.)PostBuilding/BuildingDetails/Enclosure/Walls/Wall/Area</v>
      </c>
      <c r="Q525" s="94"/>
      <c r="R525" s="18"/>
    </row>
    <row r="526" spans="1:18" ht="26.25" customHeight="1" x14ac:dyDescent="0.2">
      <c r="A526" s="56" t="s">
        <v>739</v>
      </c>
      <c r="B526" s="56" t="s">
        <v>58</v>
      </c>
      <c r="C526" s="56" t="s">
        <v>504</v>
      </c>
      <c r="D526" s="17" t="str">
        <f>IFERROR(VLOOKUP($M526, Tables!$F$3:$G$9, 2, FALSE), "NEEDS QUALIFIER")</f>
        <v>Pre</v>
      </c>
      <c r="E526" s="56" t="s">
        <v>596</v>
      </c>
      <c r="F526" s="16" t="str">
        <f t="shared" si="23"/>
        <v>Optional</v>
      </c>
      <c r="G526" s="16" t="str">
        <f t="shared" si="25"/>
        <v>Optional</v>
      </c>
      <c r="H526" s="35" t="str">
        <f>IF(OR($A$5=H$7,$B$5=H$7,$C$5=H$7, $D$5=H$7),IF(VLOOKUP($P526, 'Requirements Updated'!$A$4:$P$621,J$1,FALSE)=0, "",VLOOKUP($P526, 'Requirements Updated'!$A$4:$P$621,J$1,FALSE)), "")</f>
        <v/>
      </c>
      <c r="I526" s="35" t="str">
        <f>IF(OR($A$5=I$7,$B$5=I$7,$C$5=I$7, $D$5=I$7),IF(VLOOKUP($P526, 'Requirements Updated'!$A$4:$P$621,K$1,FALSE)=0, "",VLOOKUP($P526, 'Requirements Updated'!$A$4:$P$621,K$1,FALSE)), "")</f>
        <v/>
      </c>
      <c r="J526" s="35" t="str">
        <f>IF(OR($A$5=J$7,$B$5=J$7,$C$5=J$7, $D$5=J$7),IF(VLOOKUP($P526, 'Requirements Updated'!$A$4:$P$621,L$1,FALSE)=0, "",VLOOKUP($P526, 'Requirements Updated'!$A$4:$P$621,L$1,FALSE)), "")</f>
        <v/>
      </c>
      <c r="K526" s="35" t="str">
        <f>IF(OR($A$5=K$7,$B$5=K$7,$C$5=K$7, $D$5=K$7),IF(VLOOKUP($P526, 'Requirements Updated'!$A$4:$P$621,M$1,FALSE)=0, "",VLOOKUP($P526, 'Requirements Updated'!$A$4:$P$621,M$1,FALSE)), "")</f>
        <v/>
      </c>
      <c r="L526" s="17"/>
      <c r="M526" s="16" t="s">
        <v>21</v>
      </c>
      <c r="N526" s="17"/>
      <c r="O526" s="16" t="s">
        <v>259</v>
      </c>
      <c r="P526" s="16" t="str">
        <f t="shared" si="24"/>
        <v>Washing machineThird party certificationEnumerationPreBuilding/BuildingDetails/Appliances/ClothesWasher/ThirdPartyCertification</v>
      </c>
      <c r="Q526" s="94"/>
      <c r="R526" s="18"/>
    </row>
    <row r="527" spans="1:18" ht="26.25" customHeight="1" x14ac:dyDescent="0.2">
      <c r="A527" s="56" t="s">
        <v>739</v>
      </c>
      <c r="B527" s="56" t="s">
        <v>45</v>
      </c>
      <c r="C527" s="56" t="s">
        <v>516</v>
      </c>
      <c r="D527" s="17" t="str">
        <f>IFERROR(VLOOKUP($M527, Tables!$F$3:$G$9, 2, FALSE), "NEEDS QUALIFIER")</f>
        <v>Pre</v>
      </c>
      <c r="E527" s="56" t="str">
        <f>A527&amp;" Manufacturer Name"</f>
        <v>Washing machine Manufacturer Name</v>
      </c>
      <c r="F527" s="16" t="str">
        <f t="shared" si="23"/>
        <v>Optional</v>
      </c>
      <c r="G527" s="16" t="str">
        <f t="shared" si="25"/>
        <v>Optional</v>
      </c>
      <c r="H527" s="35" t="str">
        <f>IF(OR($A$5=H$7,$B$5=H$7,$C$5=H$7, $D$5=H$7),IF(VLOOKUP($P527, 'Requirements Updated'!$A$4:$P$621,J$1,FALSE)=0, "",VLOOKUP($P527, 'Requirements Updated'!$A$4:$P$621,J$1,FALSE)), "")</f>
        <v/>
      </c>
      <c r="I527" s="35" t="str">
        <f>IF(OR($A$5=I$7,$B$5=I$7,$C$5=I$7, $D$5=I$7),IF(VLOOKUP($P527, 'Requirements Updated'!$A$4:$P$621,K$1,FALSE)=0, "",VLOOKUP($P527, 'Requirements Updated'!$A$4:$P$621,K$1,FALSE)), "")</f>
        <v/>
      </c>
      <c r="J527" s="35" t="str">
        <f>IF(OR($A$5=J$7,$B$5=J$7,$C$5=J$7, $D$5=J$7),IF(VLOOKUP($P527, 'Requirements Updated'!$A$4:$P$621,L$1,FALSE)=0, "",VLOOKUP($P527, 'Requirements Updated'!$A$4:$P$621,L$1,FALSE)), "")</f>
        <v/>
      </c>
      <c r="K527" s="35" t="str">
        <f>IF(OR($A$5=K$7,$B$5=K$7,$C$5=K$7, $D$5=K$7),IF(VLOOKUP($P527, 'Requirements Updated'!$A$4:$P$621,M$1,FALSE)=0, "",VLOOKUP($P527, 'Requirements Updated'!$A$4:$P$621,M$1,FALSE)), "")</f>
        <v/>
      </c>
      <c r="L527" s="17"/>
      <c r="M527" s="16" t="s">
        <v>21</v>
      </c>
      <c r="N527" s="17"/>
      <c r="O527" s="16" t="s">
        <v>260</v>
      </c>
      <c r="P527" s="16" t="str">
        <f t="shared" si="24"/>
        <v>Washing machineManufacturerTextPreBuilding/BuildingDetails/Appliances/ClothesWasher/Manufacturer</v>
      </c>
      <c r="Q527" s="94"/>
      <c r="R527" s="18"/>
    </row>
    <row r="528" spans="1:18" ht="26.25" customHeight="1" x14ac:dyDescent="0.2">
      <c r="A528" s="56" t="s">
        <v>739</v>
      </c>
      <c r="B528" s="56" t="s">
        <v>47</v>
      </c>
      <c r="C528" s="56" t="s">
        <v>516</v>
      </c>
      <c r="D528" s="17" t="str">
        <f>IFERROR(VLOOKUP($M528, Tables!$F$3:$G$9, 2, FALSE), "NEEDS QUALIFIER")</f>
        <v>Pre</v>
      </c>
      <c r="E528" s="56" t="str">
        <f>A528&amp;" Manufacturer Model Number"</f>
        <v>Washing machine Manufacturer Model Number</v>
      </c>
      <c r="F528" s="16" t="str">
        <f t="shared" si="23"/>
        <v>Optional</v>
      </c>
      <c r="G528" s="16" t="str">
        <f t="shared" si="25"/>
        <v>Optional</v>
      </c>
      <c r="H528" s="35" t="str">
        <f>IF(OR($A$5=H$7,$B$5=H$7,$C$5=H$7, $D$5=H$7),IF(VLOOKUP($P528, 'Requirements Updated'!$A$4:$P$621,J$1,FALSE)=0, "",VLOOKUP($P528, 'Requirements Updated'!$A$4:$P$621,J$1,FALSE)), "")</f>
        <v/>
      </c>
      <c r="I528" s="35" t="str">
        <f>IF(OR($A$5=I$7,$B$5=I$7,$C$5=I$7, $D$5=I$7),IF(VLOOKUP($P528, 'Requirements Updated'!$A$4:$P$621,K$1,FALSE)=0, "",VLOOKUP($P528, 'Requirements Updated'!$A$4:$P$621,K$1,FALSE)), "")</f>
        <v/>
      </c>
      <c r="J528" s="35" t="str">
        <f>IF(OR($A$5=J$7,$B$5=J$7,$C$5=J$7, $D$5=J$7),IF(VLOOKUP($P528, 'Requirements Updated'!$A$4:$P$621,L$1,FALSE)=0, "",VLOOKUP($P528, 'Requirements Updated'!$A$4:$P$621,L$1,FALSE)), "")</f>
        <v/>
      </c>
      <c r="K528" s="35" t="str">
        <f>IF(OR($A$5=K$7,$B$5=K$7,$C$5=K$7, $D$5=K$7),IF(VLOOKUP($P528, 'Requirements Updated'!$A$4:$P$621,M$1,FALSE)=0, "",VLOOKUP($P528, 'Requirements Updated'!$A$4:$P$621,M$1,FALSE)), "")</f>
        <v/>
      </c>
      <c r="L528" s="17"/>
      <c r="M528" s="16" t="s">
        <v>21</v>
      </c>
      <c r="N528" s="17"/>
      <c r="O528" s="16" t="s">
        <v>261</v>
      </c>
      <c r="P528" s="16" t="str">
        <f t="shared" si="24"/>
        <v>Washing machineModel numberTextPreBuilding/BuildingDetails/Appliances/ClothesWasher/ModelNumber</v>
      </c>
      <c r="Q528" s="94"/>
      <c r="R528" s="18"/>
    </row>
    <row r="529" spans="1:18" ht="26.25" customHeight="1" x14ac:dyDescent="0.2">
      <c r="A529" s="56" t="s">
        <v>739</v>
      </c>
      <c r="B529" s="56" t="s">
        <v>233</v>
      </c>
      <c r="C529" s="56" t="s">
        <v>504</v>
      </c>
      <c r="D529" s="17" t="str">
        <f>IFERROR(VLOOKUP($M529, Tables!$F$3:$G$9, 2, FALSE), "NEEDS QUALIFIER")</f>
        <v>Pre</v>
      </c>
      <c r="E529" s="56" t="s">
        <v>783</v>
      </c>
      <c r="F529" s="16" t="str">
        <f t="shared" si="23"/>
        <v>Optional</v>
      </c>
      <c r="G529" s="16" t="str">
        <f t="shared" si="25"/>
        <v>Optional</v>
      </c>
      <c r="H529" s="35" t="str">
        <f>IF(OR($A$5=H$7,$B$5=H$7,$C$5=H$7, $D$5=H$7),IF(VLOOKUP($P529, 'Requirements Updated'!$A$4:$P$621,J$1,FALSE)=0, "",VLOOKUP($P529, 'Requirements Updated'!$A$4:$P$621,J$1,FALSE)), "")</f>
        <v/>
      </c>
      <c r="I529" s="35" t="str">
        <f>IF(OR($A$5=I$7,$B$5=I$7,$C$5=I$7, $D$5=I$7),IF(VLOOKUP($P529, 'Requirements Updated'!$A$4:$P$621,K$1,FALSE)=0, "",VLOOKUP($P529, 'Requirements Updated'!$A$4:$P$621,K$1,FALSE)), "")</f>
        <v/>
      </c>
      <c r="J529" s="35" t="str">
        <f>IF(OR($A$5=J$7,$B$5=J$7,$C$5=J$7, $D$5=J$7),IF(VLOOKUP($P529, 'Requirements Updated'!$A$4:$P$621,L$1,FALSE)=0, "",VLOOKUP($P529, 'Requirements Updated'!$A$4:$P$621,L$1,FALSE)), "")</f>
        <v/>
      </c>
      <c r="K529" s="35" t="str">
        <f>IF(OR($A$5=K$7,$B$5=K$7,$C$5=K$7, $D$5=K$7),IF(VLOOKUP($P529, 'Requirements Updated'!$A$4:$P$621,M$1,FALSE)=0, "",VLOOKUP($P529, 'Requirements Updated'!$A$4:$P$621,M$1,FALSE)), "")</f>
        <v/>
      </c>
      <c r="L529" s="17"/>
      <c r="M529" s="16" t="s">
        <v>21</v>
      </c>
      <c r="N529" s="17"/>
      <c r="O529" s="16" t="s">
        <v>262</v>
      </c>
      <c r="P529" s="16" t="str">
        <f t="shared" si="24"/>
        <v>Washing machineTypeEnumerationPreBuilding/BuildingDetails/Appliances/ClothesWasher/Type</v>
      </c>
      <c r="Q529" s="94"/>
      <c r="R529" s="18"/>
    </row>
    <row r="530" spans="1:18" ht="26.25" customHeight="1" x14ac:dyDescent="0.2">
      <c r="A530" s="56" t="s">
        <v>739</v>
      </c>
      <c r="B530" s="56" t="s">
        <v>51</v>
      </c>
      <c r="C530" s="56" t="s">
        <v>503</v>
      </c>
      <c r="D530" s="17" t="str">
        <f>IFERROR(VLOOKUP($M530, Tables!$F$3:$G$9, 2, FALSE), "NEEDS QUALIFIER")</f>
        <v>Pre</v>
      </c>
      <c r="E530" s="56" t="str">
        <f>A530&amp;" Manufactured Year"</f>
        <v>Washing machine Manufactured Year</v>
      </c>
      <c r="F530" s="16" t="str">
        <f t="shared" si="23"/>
        <v>Optional</v>
      </c>
      <c r="G530" s="16" t="str">
        <f t="shared" si="25"/>
        <v>Optional</v>
      </c>
      <c r="H530" s="35" t="str">
        <f>IF(OR($A$5=H$7,$B$5=H$7,$C$5=H$7, $D$5=H$7),IF(VLOOKUP($P530, 'Requirements Updated'!$A$4:$P$621,J$1,FALSE)=0, "",VLOOKUP($P530, 'Requirements Updated'!$A$4:$P$621,J$1,FALSE)), "")</f>
        <v/>
      </c>
      <c r="I530" s="35" t="str">
        <f>IF(OR($A$5=I$7,$B$5=I$7,$C$5=I$7, $D$5=I$7),IF(VLOOKUP($P530, 'Requirements Updated'!$A$4:$P$621,K$1,FALSE)=0, "",VLOOKUP($P530, 'Requirements Updated'!$A$4:$P$621,K$1,FALSE)), "")</f>
        <v/>
      </c>
      <c r="J530" s="35" t="str">
        <f>IF(OR($A$5=J$7,$B$5=J$7,$C$5=J$7, $D$5=J$7),IF(VLOOKUP($P530, 'Requirements Updated'!$A$4:$P$621,L$1,FALSE)=0, "",VLOOKUP($P530, 'Requirements Updated'!$A$4:$P$621,L$1,FALSE)), "")</f>
        <v/>
      </c>
      <c r="K530" s="35" t="str">
        <f>IF(OR($A$5=K$7,$B$5=K$7,$C$5=K$7, $D$5=K$7),IF(VLOOKUP($P530, 'Requirements Updated'!$A$4:$P$621,M$1,FALSE)=0, "",VLOOKUP($P530, 'Requirements Updated'!$A$4:$P$621,M$1,FALSE)), "")</f>
        <v/>
      </c>
      <c r="L530" s="17"/>
      <c r="M530" s="16" t="s">
        <v>21</v>
      </c>
      <c r="N530" s="17"/>
      <c r="O530" s="16" t="s">
        <v>263</v>
      </c>
      <c r="P530" s="16" t="str">
        <f t="shared" si="24"/>
        <v>Washing machineModel yearNumberPreBuilding/BuildingDetails/Appliances/ClothesWasher/ModelYear</v>
      </c>
      <c r="Q530" s="94"/>
      <c r="R530" s="18"/>
    </row>
    <row r="531" spans="1:18" ht="26.25" customHeight="1" x14ac:dyDescent="0.2">
      <c r="A531" s="56" t="s">
        <v>739</v>
      </c>
      <c r="B531" s="56" t="s">
        <v>58</v>
      </c>
      <c r="C531" s="56" t="s">
        <v>504</v>
      </c>
      <c r="D531" s="17" t="str">
        <f>IFERROR(VLOOKUP($M531, Tables!$F$3:$G$9, 2, FALSE), "NEEDS QUALIFIER")</f>
        <v>Proposed</v>
      </c>
      <c r="E531" s="56" t="s">
        <v>596</v>
      </c>
      <c r="F531" s="16" t="str">
        <f t="shared" si="23"/>
        <v>Optional</v>
      </c>
      <c r="G531" s="16" t="str">
        <f t="shared" si="25"/>
        <v>Optional</v>
      </c>
      <c r="H531" s="35" t="str">
        <f>IF(OR($A$5=H$7,$B$5=H$7,$C$5=H$7, $D$5=H$7),IF(VLOOKUP($P531, 'Requirements Updated'!$A$4:$P$621,J$1,FALSE)=0, "",VLOOKUP($P531, 'Requirements Updated'!$A$4:$P$621,J$1,FALSE)), "")</f>
        <v/>
      </c>
      <c r="I531" s="35" t="str">
        <f>IF(OR($A$5=I$7,$B$5=I$7,$C$5=I$7, $D$5=I$7),IF(VLOOKUP($P531, 'Requirements Updated'!$A$4:$P$621,K$1,FALSE)=0, "",VLOOKUP($P531, 'Requirements Updated'!$A$4:$P$621,K$1,FALSE)), "")</f>
        <v/>
      </c>
      <c r="J531" s="35" t="str">
        <f>IF(OR($A$5=J$7,$B$5=J$7,$C$5=J$7, $D$5=J$7),IF(VLOOKUP($P531, 'Requirements Updated'!$A$4:$P$621,L$1,FALSE)=0, "",VLOOKUP($P531, 'Requirements Updated'!$A$4:$P$621,L$1,FALSE)), "")</f>
        <v/>
      </c>
      <c r="K531" s="35" t="str">
        <f>IF(OR($A$5=K$7,$B$5=K$7,$C$5=K$7, $D$5=K$7),IF(VLOOKUP($P531, 'Requirements Updated'!$A$4:$P$621,M$1,FALSE)=0, "",VLOOKUP($P531, 'Requirements Updated'!$A$4:$P$621,M$1,FALSE)), "")</f>
        <v/>
      </c>
      <c r="L531" s="17"/>
      <c r="M531" s="16" t="s">
        <v>28</v>
      </c>
      <c r="N531" s="17"/>
      <c r="O531" s="16" t="s">
        <v>259</v>
      </c>
      <c r="P531" s="16" t="str">
        <f t="shared" si="24"/>
        <v>Washing machineThird party certificationEnumerationProposedBuilding/BuildingDetails/Appliances/ClothesWasher/ThirdPartyCertification</v>
      </c>
      <c r="Q531" s="94" t="s">
        <v>1207</v>
      </c>
      <c r="R531" s="18"/>
    </row>
    <row r="532" spans="1:18" ht="26.25" customHeight="1" x14ac:dyDescent="0.2">
      <c r="A532" s="56" t="s">
        <v>739</v>
      </c>
      <c r="B532" s="56" t="s">
        <v>45</v>
      </c>
      <c r="C532" s="56" t="s">
        <v>516</v>
      </c>
      <c r="D532" s="17" t="str">
        <f>IFERROR(VLOOKUP($M532, Tables!$F$3:$G$9, 2, FALSE), "NEEDS QUALIFIER")</f>
        <v>Proposed</v>
      </c>
      <c r="E532" s="56" t="str">
        <f>A532&amp;" Manufacturer Name"</f>
        <v>Washing machine Manufacturer Name</v>
      </c>
      <c r="F532" s="16" t="str">
        <f t="shared" si="23"/>
        <v>Optional</v>
      </c>
      <c r="G532" s="16" t="str">
        <f t="shared" si="25"/>
        <v>Optional</v>
      </c>
      <c r="H532" s="35" t="str">
        <f>IF(OR($A$5=H$7,$B$5=H$7,$C$5=H$7, $D$5=H$7),IF(VLOOKUP($P532, 'Requirements Updated'!$A$4:$P$621,J$1,FALSE)=0, "",VLOOKUP($P532, 'Requirements Updated'!$A$4:$P$621,J$1,FALSE)), "")</f>
        <v/>
      </c>
      <c r="I532" s="35" t="str">
        <f>IF(OR($A$5=I$7,$B$5=I$7,$C$5=I$7, $D$5=I$7),IF(VLOOKUP($P532, 'Requirements Updated'!$A$4:$P$621,K$1,FALSE)=0, "",VLOOKUP($P532, 'Requirements Updated'!$A$4:$P$621,K$1,FALSE)), "")</f>
        <v/>
      </c>
      <c r="J532" s="35" t="str">
        <f>IF(OR($A$5=J$7,$B$5=J$7,$C$5=J$7, $D$5=J$7),IF(VLOOKUP($P532, 'Requirements Updated'!$A$4:$P$621,L$1,FALSE)=0, "",VLOOKUP($P532, 'Requirements Updated'!$A$4:$P$621,L$1,FALSE)), "")</f>
        <v/>
      </c>
      <c r="K532" s="35" t="str">
        <f>IF(OR($A$5=K$7,$B$5=K$7,$C$5=K$7, $D$5=K$7),IF(VLOOKUP($P532, 'Requirements Updated'!$A$4:$P$621,M$1,FALSE)=0, "",VLOOKUP($P532, 'Requirements Updated'!$A$4:$P$621,M$1,FALSE)), "")</f>
        <v/>
      </c>
      <c r="L532" s="17"/>
      <c r="M532" s="16" t="s">
        <v>28</v>
      </c>
      <c r="N532" s="17"/>
      <c r="O532" s="16" t="s">
        <v>260</v>
      </c>
      <c r="P532" s="16" t="str">
        <f t="shared" si="24"/>
        <v>Washing machineManufacturerTextProposedBuilding/BuildingDetails/Appliances/ClothesWasher/Manufacturer</v>
      </c>
      <c r="Q532" s="94" t="s">
        <v>1207</v>
      </c>
      <c r="R532" s="18"/>
    </row>
    <row r="533" spans="1:18" ht="26.25" customHeight="1" x14ac:dyDescent="0.2">
      <c r="A533" s="56" t="s">
        <v>739</v>
      </c>
      <c r="B533" s="56" t="s">
        <v>47</v>
      </c>
      <c r="C533" s="56" t="s">
        <v>516</v>
      </c>
      <c r="D533" s="17" t="str">
        <f>IFERROR(VLOOKUP($M533, Tables!$F$3:$G$9, 2, FALSE), "NEEDS QUALIFIER")</f>
        <v>Proposed</v>
      </c>
      <c r="E533" s="56" t="str">
        <f>A533&amp;" Manufacturer Model Number"</f>
        <v>Washing machine Manufacturer Model Number</v>
      </c>
      <c r="F533" s="16" t="str">
        <f t="shared" si="23"/>
        <v>Optional</v>
      </c>
      <c r="G533" s="16" t="str">
        <f t="shared" si="25"/>
        <v>Optional</v>
      </c>
      <c r="H533" s="35" t="str">
        <f>IF(OR($A$5=H$7,$B$5=H$7,$C$5=H$7, $D$5=H$7),IF(VLOOKUP($P533, 'Requirements Updated'!$A$4:$P$621,J$1,FALSE)=0, "",VLOOKUP($P533, 'Requirements Updated'!$A$4:$P$621,J$1,FALSE)), "")</f>
        <v/>
      </c>
      <c r="I533" s="35" t="str">
        <f>IF(OR($A$5=I$7,$B$5=I$7,$C$5=I$7, $D$5=I$7),IF(VLOOKUP($P533, 'Requirements Updated'!$A$4:$P$621,K$1,FALSE)=0, "",VLOOKUP($P533, 'Requirements Updated'!$A$4:$P$621,K$1,FALSE)), "")</f>
        <v/>
      </c>
      <c r="J533" s="35" t="str">
        <f>IF(OR($A$5=J$7,$B$5=J$7,$C$5=J$7, $D$5=J$7),IF(VLOOKUP($P533, 'Requirements Updated'!$A$4:$P$621,L$1,FALSE)=0, "",VLOOKUP($P533, 'Requirements Updated'!$A$4:$P$621,L$1,FALSE)), "")</f>
        <v/>
      </c>
      <c r="K533" s="35" t="str">
        <f>IF(OR($A$5=K$7,$B$5=K$7,$C$5=K$7, $D$5=K$7),IF(VLOOKUP($P533, 'Requirements Updated'!$A$4:$P$621,M$1,FALSE)=0, "",VLOOKUP($P533, 'Requirements Updated'!$A$4:$P$621,M$1,FALSE)), "")</f>
        <v/>
      </c>
      <c r="L533" s="17"/>
      <c r="M533" s="16" t="s">
        <v>28</v>
      </c>
      <c r="N533" s="17"/>
      <c r="O533" s="16" t="s">
        <v>261</v>
      </c>
      <c r="P533" s="16" t="str">
        <f t="shared" si="24"/>
        <v>Washing machineModel numberTextProposedBuilding/BuildingDetails/Appliances/ClothesWasher/ModelNumber</v>
      </c>
      <c r="Q533" s="94" t="s">
        <v>1207</v>
      </c>
      <c r="R533" s="18"/>
    </row>
    <row r="534" spans="1:18" ht="26.25" customHeight="1" x14ac:dyDescent="0.2">
      <c r="A534" s="56" t="s">
        <v>739</v>
      </c>
      <c r="B534" s="56" t="s">
        <v>233</v>
      </c>
      <c r="C534" s="56" t="s">
        <v>504</v>
      </c>
      <c r="D534" s="17" t="str">
        <f>IFERROR(VLOOKUP($M534, Tables!$F$3:$G$9, 2, FALSE), "NEEDS QUALIFIER")</f>
        <v>Proposed</v>
      </c>
      <c r="E534" s="56" t="s">
        <v>783</v>
      </c>
      <c r="F534" s="16" t="str">
        <f t="shared" si="23"/>
        <v>Optional</v>
      </c>
      <c r="G534" s="16" t="str">
        <f t="shared" si="25"/>
        <v>Optional</v>
      </c>
      <c r="H534" s="35" t="str">
        <f>IF(OR($A$5=H$7,$B$5=H$7,$C$5=H$7, $D$5=H$7),IF(VLOOKUP($P534, 'Requirements Updated'!$A$4:$P$621,J$1,FALSE)=0, "",VLOOKUP($P534, 'Requirements Updated'!$A$4:$P$621,J$1,FALSE)), "")</f>
        <v/>
      </c>
      <c r="I534" s="35" t="str">
        <f>IF(OR($A$5=I$7,$B$5=I$7,$C$5=I$7, $D$5=I$7),IF(VLOOKUP($P534, 'Requirements Updated'!$A$4:$P$621,K$1,FALSE)=0, "",VLOOKUP($P534, 'Requirements Updated'!$A$4:$P$621,K$1,FALSE)), "")</f>
        <v/>
      </c>
      <c r="J534" s="35" t="str">
        <f>IF(OR($A$5=J$7,$B$5=J$7,$C$5=J$7, $D$5=J$7),IF(VLOOKUP($P534, 'Requirements Updated'!$A$4:$P$621,L$1,FALSE)=0, "",VLOOKUP($P534, 'Requirements Updated'!$A$4:$P$621,L$1,FALSE)), "")</f>
        <v/>
      </c>
      <c r="K534" s="35" t="str">
        <f>IF(OR($A$5=K$7,$B$5=K$7,$C$5=K$7, $D$5=K$7),IF(VLOOKUP($P534, 'Requirements Updated'!$A$4:$P$621,M$1,FALSE)=0, "",VLOOKUP($P534, 'Requirements Updated'!$A$4:$P$621,M$1,FALSE)), "")</f>
        <v/>
      </c>
      <c r="L534" s="17"/>
      <c r="M534" s="16" t="s">
        <v>28</v>
      </c>
      <c r="N534" s="17"/>
      <c r="O534" s="16" t="s">
        <v>262</v>
      </c>
      <c r="P534" s="16" t="str">
        <f t="shared" si="24"/>
        <v>Washing machineTypeEnumerationProposedBuilding/BuildingDetails/Appliances/ClothesWasher/Type</v>
      </c>
      <c r="Q534" s="94" t="s">
        <v>1207</v>
      </c>
      <c r="R534" s="18"/>
    </row>
    <row r="535" spans="1:18" ht="26.25" customHeight="1" x14ac:dyDescent="0.2">
      <c r="A535" s="56" t="s">
        <v>739</v>
      </c>
      <c r="B535" s="56" t="s">
        <v>51</v>
      </c>
      <c r="C535" s="56" t="s">
        <v>503</v>
      </c>
      <c r="D535" s="17" t="str">
        <f>IFERROR(VLOOKUP($M535, Tables!$F$3:$G$9, 2, FALSE), "NEEDS QUALIFIER")</f>
        <v>Proposed</v>
      </c>
      <c r="E535" s="56" t="str">
        <f>A535&amp;" Manufactured Year"</f>
        <v>Washing machine Manufactured Year</v>
      </c>
      <c r="F535" s="16" t="str">
        <f t="shared" si="23"/>
        <v>Optional</v>
      </c>
      <c r="G535" s="16" t="str">
        <f t="shared" si="25"/>
        <v>Optional</v>
      </c>
      <c r="H535" s="35" t="str">
        <f>IF(OR($A$5=H$7,$B$5=H$7,$C$5=H$7, $D$5=H$7),IF(VLOOKUP($P535, 'Requirements Updated'!$A$4:$P$621,J$1,FALSE)=0, "",VLOOKUP($P535, 'Requirements Updated'!$A$4:$P$621,J$1,FALSE)), "")</f>
        <v/>
      </c>
      <c r="I535" s="35" t="str">
        <f>IF(OR($A$5=I$7,$B$5=I$7,$C$5=I$7, $D$5=I$7),IF(VLOOKUP($P535, 'Requirements Updated'!$A$4:$P$621,K$1,FALSE)=0, "",VLOOKUP($P535, 'Requirements Updated'!$A$4:$P$621,K$1,FALSE)), "")</f>
        <v/>
      </c>
      <c r="J535" s="35" t="str">
        <f>IF(OR($A$5=J$7,$B$5=J$7,$C$5=J$7, $D$5=J$7),IF(VLOOKUP($P535, 'Requirements Updated'!$A$4:$P$621,L$1,FALSE)=0, "",VLOOKUP($P535, 'Requirements Updated'!$A$4:$P$621,L$1,FALSE)), "")</f>
        <v/>
      </c>
      <c r="K535" s="35" t="str">
        <f>IF(OR($A$5=K$7,$B$5=K$7,$C$5=K$7, $D$5=K$7),IF(VLOOKUP($P535, 'Requirements Updated'!$A$4:$P$621,M$1,FALSE)=0, "",VLOOKUP($P535, 'Requirements Updated'!$A$4:$P$621,M$1,FALSE)), "")</f>
        <v/>
      </c>
      <c r="L535" s="17"/>
      <c r="M535" s="16" t="s">
        <v>28</v>
      </c>
      <c r="N535" s="17"/>
      <c r="O535" s="16" t="s">
        <v>263</v>
      </c>
      <c r="P535" s="16" t="str">
        <f t="shared" si="24"/>
        <v>Washing machineModel yearNumberProposedBuilding/BuildingDetails/Appliances/ClothesWasher/ModelYear</v>
      </c>
      <c r="Q535" s="94" t="s">
        <v>1207</v>
      </c>
      <c r="R535" s="18"/>
    </row>
    <row r="536" spans="1:18" ht="26.25" customHeight="1" x14ac:dyDescent="0.2">
      <c r="A536" s="56" t="s">
        <v>739</v>
      </c>
      <c r="B536" s="56" t="s">
        <v>58</v>
      </c>
      <c r="C536" s="56" t="s">
        <v>504</v>
      </c>
      <c r="D536" s="17" t="str">
        <f>IFERROR(VLOOKUP($M536, Tables!$F$3:$G$9, 2, FALSE), "NEEDS QUALIFIER")</f>
        <v>Post</v>
      </c>
      <c r="E536" s="56" t="s">
        <v>596</v>
      </c>
      <c r="F536" s="16" t="str">
        <f t="shared" si="23"/>
        <v>Optional</v>
      </c>
      <c r="G536" s="16" t="str">
        <f t="shared" si="25"/>
        <v>Optional</v>
      </c>
      <c r="H536" s="35" t="str">
        <f>IF(OR($A$5=H$7,$B$5=H$7,$C$5=H$7, $D$5=H$7),IF(VLOOKUP($P536, 'Requirements Updated'!$A$4:$P$621,J$1,FALSE)=0, "",VLOOKUP($P536, 'Requirements Updated'!$A$4:$P$621,J$1,FALSE)), "")</f>
        <v/>
      </c>
      <c r="I536" s="35" t="str">
        <f>IF(OR($A$5=I$7,$B$5=I$7,$C$5=I$7, $D$5=I$7),IF(VLOOKUP($P536, 'Requirements Updated'!$A$4:$P$621,K$1,FALSE)=0, "",VLOOKUP($P536, 'Requirements Updated'!$A$4:$P$621,K$1,FALSE)), "")</f>
        <v/>
      </c>
      <c r="J536" s="35" t="str">
        <f>IF(OR($A$5=J$7,$B$5=J$7,$C$5=J$7, $D$5=J$7),IF(VLOOKUP($P536, 'Requirements Updated'!$A$4:$P$621,L$1,FALSE)=0, "",VLOOKUP($P536, 'Requirements Updated'!$A$4:$P$621,L$1,FALSE)), "")</f>
        <v/>
      </c>
      <c r="K536" s="35" t="str">
        <f>IF(OR($A$5=K$7,$B$5=K$7,$C$5=K$7, $D$5=K$7),IF(VLOOKUP($P536, 'Requirements Updated'!$A$4:$P$621,M$1,FALSE)=0, "",VLOOKUP($P536, 'Requirements Updated'!$A$4:$P$621,M$1,FALSE)), "")</f>
        <v/>
      </c>
      <c r="L536" s="17"/>
      <c r="M536" s="16" t="s">
        <v>296</v>
      </c>
      <c r="N536" s="17"/>
      <c r="O536" s="16" t="s">
        <v>259</v>
      </c>
      <c r="P536" s="16" t="str">
        <f t="shared" si="24"/>
        <v>Washing machineThird party certificationEnumerationPostBuilding/BuildingDetails/Appliances/ClothesWasher/ThirdPartyCertification</v>
      </c>
      <c r="Q536" s="94"/>
      <c r="R536" s="18"/>
    </row>
    <row r="537" spans="1:18" ht="26.25" customHeight="1" x14ac:dyDescent="0.2">
      <c r="A537" s="56" t="s">
        <v>739</v>
      </c>
      <c r="B537" s="56" t="s">
        <v>45</v>
      </c>
      <c r="C537" s="56" t="s">
        <v>516</v>
      </c>
      <c r="D537" s="17" t="str">
        <f>IFERROR(VLOOKUP($M537, Tables!$F$3:$G$9, 2, FALSE), "NEEDS QUALIFIER")</f>
        <v>Post</v>
      </c>
      <c r="E537" s="56" t="str">
        <f>A537&amp;" Manufacturer Name"</f>
        <v>Washing machine Manufacturer Name</v>
      </c>
      <c r="F537" s="16" t="str">
        <f t="shared" si="23"/>
        <v>Optional</v>
      </c>
      <c r="G537" s="16" t="str">
        <f t="shared" si="25"/>
        <v>Optional</v>
      </c>
      <c r="H537" s="35" t="str">
        <f>IF(OR($A$5=H$7,$B$5=H$7,$C$5=H$7, $D$5=H$7),IF(VLOOKUP($P537, 'Requirements Updated'!$A$4:$P$621,J$1,FALSE)=0, "",VLOOKUP($P537, 'Requirements Updated'!$A$4:$P$621,J$1,FALSE)), "")</f>
        <v/>
      </c>
      <c r="I537" s="35" t="str">
        <f>IF(OR($A$5=I$7,$B$5=I$7,$C$5=I$7, $D$5=I$7),IF(VLOOKUP($P537, 'Requirements Updated'!$A$4:$P$621,K$1,FALSE)=0, "",VLOOKUP($P537, 'Requirements Updated'!$A$4:$P$621,K$1,FALSE)), "")</f>
        <v/>
      </c>
      <c r="J537" s="35" t="str">
        <f>IF(OR($A$5=J$7,$B$5=J$7,$C$5=J$7, $D$5=J$7),IF(VLOOKUP($P537, 'Requirements Updated'!$A$4:$P$621,L$1,FALSE)=0, "",VLOOKUP($P537, 'Requirements Updated'!$A$4:$P$621,L$1,FALSE)), "")</f>
        <v/>
      </c>
      <c r="K537" s="35" t="str">
        <f>IF(OR($A$5=K$7,$B$5=K$7,$C$5=K$7, $D$5=K$7),IF(VLOOKUP($P537, 'Requirements Updated'!$A$4:$P$621,M$1,FALSE)=0, "",VLOOKUP($P537, 'Requirements Updated'!$A$4:$P$621,M$1,FALSE)), "")</f>
        <v/>
      </c>
      <c r="L537" s="17"/>
      <c r="M537" s="16" t="s">
        <v>296</v>
      </c>
      <c r="N537" s="17"/>
      <c r="O537" s="16" t="s">
        <v>260</v>
      </c>
      <c r="P537" s="16" t="str">
        <f t="shared" si="24"/>
        <v>Washing machineManufacturerTextPostBuilding/BuildingDetails/Appliances/ClothesWasher/Manufacturer</v>
      </c>
      <c r="Q537" s="94"/>
      <c r="R537" s="18"/>
    </row>
    <row r="538" spans="1:18" ht="26.25" customHeight="1" x14ac:dyDescent="0.2">
      <c r="A538" s="56" t="s">
        <v>739</v>
      </c>
      <c r="B538" s="56" t="s">
        <v>47</v>
      </c>
      <c r="C538" s="56" t="s">
        <v>516</v>
      </c>
      <c r="D538" s="17" t="str">
        <f>IFERROR(VLOOKUP($M538, Tables!$F$3:$G$9, 2, FALSE), "NEEDS QUALIFIER")</f>
        <v>Post</v>
      </c>
      <c r="E538" s="56" t="str">
        <f>A538&amp;" Manufacturer Model Number"</f>
        <v>Washing machine Manufacturer Model Number</v>
      </c>
      <c r="F538" s="16" t="str">
        <f t="shared" si="23"/>
        <v>Optional</v>
      </c>
      <c r="G538" s="16" t="str">
        <f t="shared" si="25"/>
        <v>Optional</v>
      </c>
      <c r="H538" s="35" t="str">
        <f>IF(OR($A$5=H$7,$B$5=H$7,$C$5=H$7, $D$5=H$7),IF(VLOOKUP($P538, 'Requirements Updated'!$A$4:$P$621,J$1,FALSE)=0, "",VLOOKUP($P538, 'Requirements Updated'!$A$4:$P$621,J$1,FALSE)), "")</f>
        <v/>
      </c>
      <c r="I538" s="35" t="str">
        <f>IF(OR($A$5=I$7,$B$5=I$7,$C$5=I$7, $D$5=I$7),IF(VLOOKUP($P538, 'Requirements Updated'!$A$4:$P$621,K$1,FALSE)=0, "",VLOOKUP($P538, 'Requirements Updated'!$A$4:$P$621,K$1,FALSE)), "")</f>
        <v/>
      </c>
      <c r="J538" s="35" t="str">
        <f>IF(OR($A$5=J$7,$B$5=J$7,$C$5=J$7, $D$5=J$7),IF(VLOOKUP($P538, 'Requirements Updated'!$A$4:$P$621,L$1,FALSE)=0, "",VLOOKUP($P538, 'Requirements Updated'!$A$4:$P$621,L$1,FALSE)), "")</f>
        <v/>
      </c>
      <c r="K538" s="35" t="str">
        <f>IF(OR($A$5=K$7,$B$5=K$7,$C$5=K$7, $D$5=K$7),IF(VLOOKUP($P538, 'Requirements Updated'!$A$4:$P$621,M$1,FALSE)=0, "",VLOOKUP($P538, 'Requirements Updated'!$A$4:$P$621,M$1,FALSE)), "")</f>
        <v/>
      </c>
      <c r="L538" s="17"/>
      <c r="M538" s="16" t="s">
        <v>296</v>
      </c>
      <c r="N538" s="17"/>
      <c r="O538" s="16" t="s">
        <v>261</v>
      </c>
      <c r="P538" s="16" t="str">
        <f t="shared" si="24"/>
        <v>Washing machineModel numberTextPostBuilding/BuildingDetails/Appliances/ClothesWasher/ModelNumber</v>
      </c>
      <c r="Q538" s="94"/>
      <c r="R538" s="18"/>
    </row>
    <row r="539" spans="1:18" ht="26.25" customHeight="1" x14ac:dyDescent="0.2">
      <c r="A539" s="56" t="s">
        <v>739</v>
      </c>
      <c r="B539" s="56" t="s">
        <v>233</v>
      </c>
      <c r="C539" s="56" t="s">
        <v>504</v>
      </c>
      <c r="D539" s="17" t="str">
        <f>IFERROR(VLOOKUP($M539, Tables!$F$3:$G$9, 2, FALSE), "NEEDS QUALIFIER")</f>
        <v>Post</v>
      </c>
      <c r="E539" s="56" t="s">
        <v>783</v>
      </c>
      <c r="F539" s="16" t="str">
        <f t="shared" si="23"/>
        <v>Optional</v>
      </c>
      <c r="G539" s="16" t="str">
        <f t="shared" si="25"/>
        <v>Optional</v>
      </c>
      <c r="H539" s="35" t="str">
        <f>IF(OR($A$5=H$7,$B$5=H$7,$C$5=H$7, $D$5=H$7),IF(VLOOKUP($P539, 'Requirements Updated'!$A$4:$P$621,J$1,FALSE)=0, "",VLOOKUP($P539, 'Requirements Updated'!$A$4:$P$621,J$1,FALSE)), "")</f>
        <v/>
      </c>
      <c r="I539" s="35" t="str">
        <f>IF(OR($A$5=I$7,$B$5=I$7,$C$5=I$7, $D$5=I$7),IF(VLOOKUP($P539, 'Requirements Updated'!$A$4:$P$621,K$1,FALSE)=0, "",VLOOKUP($P539, 'Requirements Updated'!$A$4:$P$621,K$1,FALSE)), "")</f>
        <v/>
      </c>
      <c r="J539" s="35" t="str">
        <f>IF(OR($A$5=J$7,$B$5=J$7,$C$5=J$7, $D$5=J$7),IF(VLOOKUP($P539, 'Requirements Updated'!$A$4:$P$621,L$1,FALSE)=0, "",VLOOKUP($P539, 'Requirements Updated'!$A$4:$P$621,L$1,FALSE)), "")</f>
        <v/>
      </c>
      <c r="K539" s="35" t="str">
        <f>IF(OR($A$5=K$7,$B$5=K$7,$C$5=K$7, $D$5=K$7),IF(VLOOKUP($P539, 'Requirements Updated'!$A$4:$P$621,M$1,FALSE)=0, "",VLOOKUP($P539, 'Requirements Updated'!$A$4:$P$621,M$1,FALSE)), "")</f>
        <v/>
      </c>
      <c r="L539" s="17"/>
      <c r="M539" s="16" t="s">
        <v>296</v>
      </c>
      <c r="N539" s="17"/>
      <c r="O539" s="16" t="s">
        <v>262</v>
      </c>
      <c r="P539" s="16" t="str">
        <f t="shared" si="24"/>
        <v>Washing machineTypeEnumerationPostBuilding/BuildingDetails/Appliances/ClothesWasher/Type</v>
      </c>
      <c r="Q539" s="94"/>
      <c r="R539" s="18"/>
    </row>
    <row r="540" spans="1:18" ht="26.25" customHeight="1" x14ac:dyDescent="0.2">
      <c r="A540" s="56" t="s">
        <v>739</v>
      </c>
      <c r="B540" s="56" t="s">
        <v>51</v>
      </c>
      <c r="C540" s="56" t="s">
        <v>503</v>
      </c>
      <c r="D540" s="17" t="str">
        <f>IFERROR(VLOOKUP($M540, Tables!$F$3:$G$9, 2, FALSE), "NEEDS QUALIFIER")</f>
        <v>Post</v>
      </c>
      <c r="E540" s="56" t="str">
        <f>A540&amp;" Manufactured Year"</f>
        <v>Washing machine Manufactured Year</v>
      </c>
      <c r="F540" s="16" t="str">
        <f t="shared" si="23"/>
        <v>Optional</v>
      </c>
      <c r="G540" s="16" t="str">
        <f t="shared" si="25"/>
        <v>Optional</v>
      </c>
      <c r="H540" s="35" t="str">
        <f>IF(OR($A$5=H$7,$B$5=H$7,$C$5=H$7, $D$5=H$7),IF(VLOOKUP($P540, 'Requirements Updated'!$A$4:$P$621,J$1,FALSE)=0, "",VLOOKUP($P540, 'Requirements Updated'!$A$4:$P$621,J$1,FALSE)), "")</f>
        <v/>
      </c>
      <c r="I540" s="35" t="str">
        <f>IF(OR($A$5=I$7,$B$5=I$7,$C$5=I$7, $D$5=I$7),IF(VLOOKUP($P540, 'Requirements Updated'!$A$4:$P$621,K$1,FALSE)=0, "",VLOOKUP($P540, 'Requirements Updated'!$A$4:$P$621,K$1,FALSE)), "")</f>
        <v/>
      </c>
      <c r="J540" s="35" t="str">
        <f>IF(OR($A$5=J$7,$B$5=J$7,$C$5=J$7, $D$5=J$7),IF(VLOOKUP($P540, 'Requirements Updated'!$A$4:$P$621,L$1,FALSE)=0, "",VLOOKUP($P540, 'Requirements Updated'!$A$4:$P$621,L$1,FALSE)), "")</f>
        <v/>
      </c>
      <c r="K540" s="35" t="str">
        <f>IF(OR($A$5=K$7,$B$5=K$7,$C$5=K$7, $D$5=K$7),IF(VLOOKUP($P540, 'Requirements Updated'!$A$4:$P$621,M$1,FALSE)=0, "",VLOOKUP($P540, 'Requirements Updated'!$A$4:$P$621,M$1,FALSE)), "")</f>
        <v/>
      </c>
      <c r="L540" s="17"/>
      <c r="M540" s="16" t="s">
        <v>296</v>
      </c>
      <c r="N540" s="17"/>
      <c r="O540" s="16" t="s">
        <v>263</v>
      </c>
      <c r="P540" s="16" t="str">
        <f t="shared" si="24"/>
        <v>Washing machineModel yearNumberPostBuilding/BuildingDetails/Appliances/ClothesWasher/ModelYear</v>
      </c>
      <c r="Q540" s="94"/>
      <c r="R540" s="18"/>
    </row>
    <row r="541" spans="1:18" ht="26.25" customHeight="1" x14ac:dyDescent="0.2">
      <c r="A541" s="56" t="s">
        <v>739</v>
      </c>
      <c r="B541" s="56" t="s">
        <v>297</v>
      </c>
      <c r="C541" s="56" t="s">
        <v>117</v>
      </c>
      <c r="D541" s="17" t="str">
        <f>IFERROR(VLOOKUP($M541, Tables!$F$3:$G$9, 2, FALSE), "NEEDS QUALIFIER")</f>
        <v>Post</v>
      </c>
      <c r="E541" s="56" t="s">
        <v>760</v>
      </c>
      <c r="F541" s="16" t="str">
        <f t="shared" si="23"/>
        <v>Optional</v>
      </c>
      <c r="G541" s="16" t="str">
        <f t="shared" si="25"/>
        <v>Optional</v>
      </c>
      <c r="H541" s="35" t="str">
        <f>IF(OR($A$5=H$7,$B$5=H$7,$C$5=H$7, $D$5=H$7),IF(VLOOKUP($P541, 'Requirements Updated'!$A$4:$P$621,J$1,FALSE)=0, "",VLOOKUP($P541, 'Requirements Updated'!$A$4:$P$621,J$1,FALSE)), "")</f>
        <v/>
      </c>
      <c r="I541" s="35" t="str">
        <f>IF(OR($A$5=I$7,$B$5=I$7,$C$5=I$7, $D$5=I$7),IF(VLOOKUP($P541, 'Requirements Updated'!$A$4:$P$621,K$1,FALSE)=0, "",VLOOKUP($P541, 'Requirements Updated'!$A$4:$P$621,K$1,FALSE)), "")</f>
        <v/>
      </c>
      <c r="J541" s="35" t="str">
        <f>IF(OR($A$5=J$7,$B$5=J$7,$C$5=J$7, $D$5=J$7),IF(VLOOKUP($P541, 'Requirements Updated'!$A$4:$P$621,L$1,FALSE)=0, "",VLOOKUP($P541, 'Requirements Updated'!$A$4:$P$621,L$1,FALSE)), "")</f>
        <v/>
      </c>
      <c r="K541" s="35" t="str">
        <f>IF(OR($A$5=K$7,$B$5=K$7,$C$5=K$7, $D$5=K$7),IF(VLOOKUP($P541, 'Requirements Updated'!$A$4:$P$621,M$1,FALSE)=0, "",VLOOKUP($P541, 'Requirements Updated'!$A$4:$P$621,M$1,FALSE)), "")</f>
        <v/>
      </c>
      <c r="L541" s="17"/>
      <c r="M541" s="16" t="s">
        <v>296</v>
      </c>
      <c r="N541" s="17"/>
      <c r="O541" s="16" t="s">
        <v>298</v>
      </c>
      <c r="P541" s="16" t="str">
        <f t="shared" si="24"/>
        <v>Washing machineReplaced systemSystem IDPostProject/ProjectDetails/Measures/Measure/ReplacedComponents/ReplacedComponent</v>
      </c>
      <c r="Q541" s="94"/>
      <c r="R541" s="18"/>
    </row>
    <row r="542" spans="1:18" ht="26.25" customHeight="1" x14ac:dyDescent="0.2">
      <c r="A542" s="56" t="s">
        <v>396</v>
      </c>
      <c r="B542" s="56" t="s">
        <v>660</v>
      </c>
      <c r="C542" s="56" t="s">
        <v>661</v>
      </c>
      <c r="D542" s="17" t="str">
        <f>IFERROR(VLOOKUP($M542, Tables!$F$3:$G$9, 2, FALSE), "NEEDS QUALIFIER")</f>
        <v>Pre</v>
      </c>
      <c r="E542" s="56" t="s">
        <v>730</v>
      </c>
      <c r="F542" s="16" t="str">
        <f t="shared" si="23"/>
        <v>Optional</v>
      </c>
      <c r="G542" s="16" t="str">
        <f t="shared" si="25"/>
        <v>Optional</v>
      </c>
      <c r="H542" s="35" t="str">
        <f>IF(OR($A$5=H$7,$B$5=H$7,$C$5=H$7, $D$5=H$7),IF(VLOOKUP($P542, 'Requirements Updated'!$A$4:$P$621,J$1,FALSE)=0, "",VLOOKUP($P542, 'Requirements Updated'!$A$4:$P$621,J$1,FALSE)), "")</f>
        <v/>
      </c>
      <c r="I542" s="35" t="str">
        <f>IF(OR($A$5=I$7,$B$5=I$7,$C$5=I$7, $D$5=I$7),IF(VLOOKUP($P542, 'Requirements Updated'!$A$4:$P$621,K$1,FALSE)=0, "",VLOOKUP($P542, 'Requirements Updated'!$A$4:$P$621,K$1,FALSE)), "")</f>
        <v/>
      </c>
      <c r="J542" s="35" t="str">
        <f>IF(OR($A$5=J$7,$B$5=J$7,$C$5=J$7, $D$5=J$7),IF(VLOOKUP($P542, 'Requirements Updated'!$A$4:$P$621,L$1,FALSE)=0, "",VLOOKUP($P542, 'Requirements Updated'!$A$4:$P$621,L$1,FALSE)), "")</f>
        <v/>
      </c>
      <c r="K542" s="35" t="str">
        <f>IF(OR($A$5=K$7,$B$5=K$7,$C$5=K$7, $D$5=K$7),IF(VLOOKUP($P542, 'Requirements Updated'!$A$4:$P$621,M$1,FALSE)=0, "",VLOOKUP($P542, 'Requirements Updated'!$A$4:$P$621,M$1,FALSE)), "")</f>
        <v/>
      </c>
      <c r="L542" s="17"/>
      <c r="M542" s="16" t="s">
        <v>21</v>
      </c>
      <c r="N542" s="17"/>
      <c r="O542" s="16" t="s">
        <v>664</v>
      </c>
      <c r="P542" s="16" t="str">
        <f t="shared" si="24"/>
        <v>Water heaterPipe R valueNumber PreBuilding/BuildingDetails/Systems/WaterHeating/WaterHeatingSystem/WaterHeaterImprovement/Pipe/PipeRValue</v>
      </c>
      <c r="Q542" s="94"/>
      <c r="R542" s="18"/>
    </row>
    <row r="543" spans="1:18" ht="26.25" customHeight="1" x14ac:dyDescent="0.2">
      <c r="A543" s="56" t="s">
        <v>396</v>
      </c>
      <c r="B543" s="56" t="s">
        <v>659</v>
      </c>
      <c r="C543" s="56" t="s">
        <v>662</v>
      </c>
      <c r="D543" s="17" t="str">
        <f>IFERROR(VLOOKUP($M543, Tables!$F$3:$G$9, 2, FALSE), "NEEDS QUALIFIER")</f>
        <v>Pre</v>
      </c>
      <c r="E543" s="56" t="s">
        <v>729</v>
      </c>
      <c r="F543" s="16" t="str">
        <f t="shared" si="23"/>
        <v>Optional</v>
      </c>
      <c r="G543" s="16" t="str">
        <f t="shared" si="25"/>
        <v>Optional</v>
      </c>
      <c r="H543" s="35" t="str">
        <f>IF(OR($A$5=H$7,$B$5=H$7,$C$5=H$7, $D$5=H$7),IF(VLOOKUP($P543, 'Requirements Updated'!$A$4:$P$621,J$1,FALSE)=0, "",VLOOKUP($P543, 'Requirements Updated'!$A$4:$P$621,J$1,FALSE)), "")</f>
        <v/>
      </c>
      <c r="I543" s="35" t="str">
        <f>IF(OR($A$5=I$7,$B$5=I$7,$C$5=I$7, $D$5=I$7),IF(VLOOKUP($P543, 'Requirements Updated'!$A$4:$P$621,K$1,FALSE)=0, "",VLOOKUP($P543, 'Requirements Updated'!$A$4:$P$621,K$1,FALSE)), "")</f>
        <v/>
      </c>
      <c r="J543" s="35" t="str">
        <f>IF(OR($A$5=J$7,$B$5=J$7,$C$5=J$7, $D$5=J$7),IF(VLOOKUP($P543, 'Requirements Updated'!$A$4:$P$621,L$1,FALSE)=0, "",VLOOKUP($P543, 'Requirements Updated'!$A$4:$P$621,L$1,FALSE)), "")</f>
        <v/>
      </c>
      <c r="K543" s="35" t="str">
        <f>IF(OR($A$5=K$7,$B$5=K$7,$C$5=K$7, $D$5=K$7),IF(VLOOKUP($P543, 'Requirements Updated'!$A$4:$P$621,M$1,FALSE)=0, "",VLOOKUP($P543, 'Requirements Updated'!$A$4:$P$621,M$1,FALSE)), "")</f>
        <v/>
      </c>
      <c r="L543" s="17"/>
      <c r="M543" s="16" t="s">
        <v>21</v>
      </c>
      <c r="N543" s="17"/>
      <c r="O543" s="16" t="s">
        <v>663</v>
      </c>
      <c r="P543" s="16" t="str">
        <f t="shared" si="24"/>
        <v>Water heaterLength of pipe insulatedNumber (ft)PreBuilding/BuildingDetails/Systems/WaterHeating/WaterHeatingSystem/WaterHeaterImprovement/Pipe/LengthofPipeInsulated</v>
      </c>
      <c r="Q543" s="94"/>
      <c r="R543" s="18"/>
    </row>
    <row r="544" spans="1:18" ht="26.25" customHeight="1" x14ac:dyDescent="0.2">
      <c r="A544" s="56" t="s">
        <v>396</v>
      </c>
      <c r="B544" s="56" t="s">
        <v>645</v>
      </c>
      <c r="C544" s="56" t="s">
        <v>573</v>
      </c>
      <c r="D544" s="17" t="str">
        <f>IFERROR(VLOOKUP($M544, Tables!$F$3:$G$9, 2, FALSE), "NEEDS QUALIFIER")</f>
        <v>Pre</v>
      </c>
      <c r="E544" s="56" t="s">
        <v>728</v>
      </c>
      <c r="F544" s="16" t="str">
        <f t="shared" si="23"/>
        <v>Optional</v>
      </c>
      <c r="G544" s="16" t="str">
        <f t="shared" si="25"/>
        <v>Optional</v>
      </c>
      <c r="H544" s="35" t="str">
        <f>IF(OR($A$5=H$7,$B$5=H$7,$C$5=H$7, $D$5=H$7),IF(VLOOKUP($P544, 'Requirements Updated'!$A$4:$P$621,J$1,FALSE)=0, "",VLOOKUP($P544, 'Requirements Updated'!$A$4:$P$621,J$1,FALSE)), "")</f>
        <v/>
      </c>
      <c r="I544" s="35" t="str">
        <f>IF(OR($A$5=I$7,$B$5=I$7,$C$5=I$7, $D$5=I$7),IF(VLOOKUP($P544, 'Requirements Updated'!$A$4:$P$621,K$1,FALSE)=0, "",VLOOKUP($P544, 'Requirements Updated'!$A$4:$P$621,K$1,FALSE)), "")</f>
        <v/>
      </c>
      <c r="J544" s="35" t="str">
        <f>IF(OR($A$5=J$7,$B$5=J$7,$C$5=J$7, $D$5=J$7),IF(VLOOKUP($P544, 'Requirements Updated'!$A$4:$P$621,L$1,FALSE)=0, "",VLOOKUP($P544, 'Requirements Updated'!$A$4:$P$621,L$1,FALSE)), "")</f>
        <v/>
      </c>
      <c r="K544" s="35" t="str">
        <f>IF(OR($A$5=K$7,$B$5=K$7,$C$5=K$7, $D$5=K$7),IF(VLOOKUP($P544, 'Requirements Updated'!$A$4:$P$621,M$1,FALSE)=0, "",VLOOKUP($P544, 'Requirements Updated'!$A$4:$P$621,M$1,FALSE)), "")</f>
        <v/>
      </c>
      <c r="L544" s="17"/>
      <c r="M544" s="16" t="s">
        <v>21</v>
      </c>
      <c r="N544" s="17"/>
      <c r="O544" s="16" t="s">
        <v>463</v>
      </c>
      <c r="P544" s="16" t="str">
        <f t="shared" si="24"/>
        <v>Water heaterHot water temperatureNumber (degrees F)PreBuilding/BuildingDetails/Systems/WaterHeating/WaterHeatingSystem/HotWaterTemperature</v>
      </c>
      <c r="Q544" s="94"/>
      <c r="R544" s="18"/>
    </row>
    <row r="545" spans="1:18" ht="26.25" customHeight="1" x14ac:dyDescent="0.2">
      <c r="A545" s="56" t="s">
        <v>396</v>
      </c>
      <c r="B545" s="56" t="s">
        <v>334</v>
      </c>
      <c r="C545" s="56" t="s">
        <v>517</v>
      </c>
      <c r="D545" s="17" t="str">
        <f>IFERROR(VLOOKUP($M545, Tables!$F$3:$G$9, 2, FALSE), "NEEDS QUALIFIER")</f>
        <v>Pre</v>
      </c>
      <c r="E545" s="56" t="s">
        <v>727</v>
      </c>
      <c r="F545" s="16" t="str">
        <f t="shared" si="23"/>
        <v>Optional</v>
      </c>
      <c r="G545" s="16" t="str">
        <f t="shared" si="25"/>
        <v>Optional</v>
      </c>
      <c r="H545" s="35" t="str">
        <f>IF(OR($A$5=H$7,$B$5=H$7,$C$5=H$7, $D$5=H$7),IF(VLOOKUP($P545, 'Requirements Updated'!$A$4:$P$621,J$1,FALSE)=0, "",VLOOKUP($P545, 'Requirements Updated'!$A$4:$P$621,J$1,FALSE)), "")</f>
        <v/>
      </c>
      <c r="I545" s="35" t="str">
        <f>IF(OR($A$5=I$7,$B$5=I$7,$C$5=I$7, $D$5=I$7),IF(VLOOKUP($P545, 'Requirements Updated'!$A$4:$P$621,K$1,FALSE)=0, "",VLOOKUP($P545, 'Requirements Updated'!$A$4:$P$621,K$1,FALSE)), "")</f>
        <v/>
      </c>
      <c r="J545" s="35" t="str">
        <f>IF(OR($A$5=J$7,$B$5=J$7,$C$5=J$7, $D$5=J$7),IF(VLOOKUP($P545, 'Requirements Updated'!$A$4:$P$621,L$1,FALSE)=0, "",VLOOKUP($P545, 'Requirements Updated'!$A$4:$P$621,L$1,FALSE)), "")</f>
        <v/>
      </c>
      <c r="K545" s="35" t="str">
        <f>IF(OR($A$5=K$7,$B$5=K$7,$C$5=K$7, $D$5=K$7),IF(VLOOKUP($P545, 'Requirements Updated'!$A$4:$P$621,M$1,FALSE)=0, "",VLOOKUP($P545, 'Requirements Updated'!$A$4:$P$621,M$1,FALSE)), "")</f>
        <v/>
      </c>
      <c r="L545" s="17"/>
      <c r="M545" s="16" t="s">
        <v>21</v>
      </c>
      <c r="N545" s="17"/>
      <c r="O545" s="16" t="s">
        <v>369</v>
      </c>
      <c r="P545" s="16" t="str">
        <f t="shared" si="24"/>
        <v>Water heaterHeating capacityNumber (Btuh)PreBuilding/BuildingDetails/Systems/WaterHeating/WaterHeatingSystem/HeatingCapacity</v>
      </c>
      <c r="Q545" s="94"/>
      <c r="R545" s="18"/>
    </row>
    <row r="546" spans="1:18" ht="26.25" customHeight="1" x14ac:dyDescent="0.2">
      <c r="A546" s="56" t="s">
        <v>396</v>
      </c>
      <c r="B546" s="56" t="s">
        <v>264</v>
      </c>
      <c r="C546" s="56" t="s">
        <v>520</v>
      </c>
      <c r="D546" s="17" t="str">
        <f>IFERROR(VLOOKUP($M546, Tables!$F$3:$G$9, 2, FALSE), "NEEDS QUALIFIER")</f>
        <v>Pre</v>
      </c>
      <c r="E546" s="56" t="s">
        <v>1163</v>
      </c>
      <c r="F546" s="16" t="str">
        <f t="shared" si="23"/>
        <v>Optional</v>
      </c>
      <c r="G546" s="16" t="str">
        <f t="shared" si="25"/>
        <v>Optional</v>
      </c>
      <c r="H546" s="35" t="str">
        <f>IF(OR($A$5=H$7,$B$5=H$7,$C$5=H$7, $D$5=H$7),IF(VLOOKUP($P546, 'Requirements Updated'!$A$4:$P$621,J$1,FALSE)=0, "",VLOOKUP($P546, 'Requirements Updated'!$A$4:$P$621,J$1,FALSE)), "")</f>
        <v/>
      </c>
      <c r="I546" s="35" t="str">
        <f>IF(OR($A$5=I$7,$B$5=I$7,$C$5=I$7, $D$5=I$7),IF(VLOOKUP($P546, 'Requirements Updated'!$A$4:$P$621,K$1,FALSE)=0, "",VLOOKUP($P546, 'Requirements Updated'!$A$4:$P$621,K$1,FALSE)), "")</f>
        <v/>
      </c>
      <c r="J546" s="35" t="str">
        <f>IF(OR($A$5=J$7,$B$5=J$7,$C$5=J$7, $D$5=J$7),IF(VLOOKUP($P546, 'Requirements Updated'!$A$4:$P$621,L$1,FALSE)=0, "",VLOOKUP($P546, 'Requirements Updated'!$A$4:$P$621,L$1,FALSE)), "")</f>
        <v/>
      </c>
      <c r="K546" s="35" t="str">
        <f>IF(OR($A$5=K$7,$B$5=K$7,$C$5=K$7, $D$5=K$7),IF(VLOOKUP($P546, 'Requirements Updated'!$A$4:$P$621,M$1,FALSE)=0, "",VLOOKUP($P546, 'Requirements Updated'!$A$4:$P$621,M$1,FALSE)), "")</f>
        <v/>
      </c>
      <c r="L546" s="17"/>
      <c r="M546" s="16" t="s">
        <v>21</v>
      </c>
      <c r="N546" s="17"/>
      <c r="O546" s="16" t="s">
        <v>265</v>
      </c>
      <c r="P546" s="16" t="str">
        <f t="shared" si="24"/>
        <v>Water heaterCombustion ventilation system orphanedBooleanPreBuilding/BuildingDetails/Systems/WaterHeating/WaterHeatingSystem/CombustionVentilationOrphaned</v>
      </c>
      <c r="Q546" s="94"/>
      <c r="R546" s="18"/>
    </row>
    <row r="547" spans="1:18" ht="28.5" customHeight="1" x14ac:dyDescent="0.2">
      <c r="A547" s="56" t="s">
        <v>396</v>
      </c>
      <c r="B547" s="56" t="s">
        <v>658</v>
      </c>
      <c r="C547" s="56" t="s">
        <v>505</v>
      </c>
      <c r="D547" s="17" t="str">
        <f>IFERROR(VLOOKUP($M547, Tables!$F$3:$G$9, 2, FALSE), "NEEDS QUALIFIER")</f>
        <v>Pre</v>
      </c>
      <c r="E547" s="56" t="s">
        <v>657</v>
      </c>
      <c r="F547" s="16" t="str">
        <f t="shared" si="23"/>
        <v>Optional</v>
      </c>
      <c r="G547" s="16" t="str">
        <f t="shared" si="25"/>
        <v>Optional</v>
      </c>
      <c r="H547" s="35" t="str">
        <f>IF(OR($A$5=H$7,$B$5=H$7,$C$5=H$7, $D$5=H$7),IF(VLOOKUP($P547, 'Requirements Updated'!$A$4:$P$621,J$1,FALSE)=0, "",VLOOKUP($P547, 'Requirements Updated'!$A$4:$P$621,J$1,FALSE)), "")</f>
        <v/>
      </c>
      <c r="I547" s="35" t="str">
        <f>IF(OR($A$5=I$7,$B$5=I$7,$C$5=I$7, $D$5=I$7),IF(VLOOKUP($P547, 'Requirements Updated'!$A$4:$P$621,K$1,FALSE)=0, "",VLOOKUP($P547, 'Requirements Updated'!$A$4:$P$621,K$1,FALSE)), "")</f>
        <v/>
      </c>
      <c r="J547" s="35" t="str">
        <f>IF(OR($A$5=J$7,$B$5=J$7,$C$5=J$7, $D$5=J$7),IF(VLOOKUP($P547, 'Requirements Updated'!$A$4:$P$621,L$1,FALSE)=0, "",VLOOKUP($P547, 'Requirements Updated'!$A$4:$P$621,L$1,FALSE)), "")</f>
        <v/>
      </c>
      <c r="K547" s="35" t="str">
        <f>IF(OR($A$5=K$7,$B$5=K$7,$C$5=K$7, $D$5=K$7),IF(VLOOKUP($P547, 'Requirements Updated'!$A$4:$P$621,M$1,FALSE)=0, "",VLOOKUP($P547, 'Requirements Updated'!$A$4:$P$621,M$1,FALSE)), "")</f>
        <v/>
      </c>
      <c r="L547" s="17"/>
      <c r="M547" s="16" t="s">
        <v>21</v>
      </c>
      <c r="N547" s="17"/>
      <c r="O547" s="16" t="s">
        <v>670</v>
      </c>
      <c r="P547" s="16" t="str">
        <f t="shared" si="24"/>
        <v>Water heaterRecovery efficiencyFractionPreBuilding/BuildingDetails/Systems/WaterHeating/WaterHeatingSystem/RecoveryEfficiency</v>
      </c>
      <c r="Q547" s="94"/>
      <c r="R547" s="18"/>
    </row>
    <row r="548" spans="1:18" ht="26.25" customHeight="1" x14ac:dyDescent="0.2">
      <c r="A548" s="56" t="s">
        <v>396</v>
      </c>
      <c r="B548" s="56" t="s">
        <v>266</v>
      </c>
      <c r="C548" s="56" t="s">
        <v>505</v>
      </c>
      <c r="D548" s="17" t="str">
        <f>IFERROR(VLOOKUP($M548, Tables!$F$3:$G$9, 2, FALSE), "NEEDS QUALIFIER")</f>
        <v>Pre</v>
      </c>
      <c r="E548" s="56" t="s">
        <v>615</v>
      </c>
      <c r="F548" s="16" t="str">
        <f t="shared" si="23"/>
        <v>Optional</v>
      </c>
      <c r="G548" s="16" t="str">
        <f t="shared" si="25"/>
        <v>Optional</v>
      </c>
      <c r="H548" s="35" t="str">
        <f>IF(OR($A$5=H$7,$B$5=H$7,$C$5=H$7, $D$5=H$7),IF(VLOOKUP($P548, 'Requirements Updated'!$A$4:$P$621,J$1,FALSE)=0, "",VLOOKUP($P548, 'Requirements Updated'!$A$4:$P$621,J$1,FALSE)), "")</f>
        <v/>
      </c>
      <c r="I548" s="35" t="str">
        <f>IF(OR($A$5=I$7,$B$5=I$7,$C$5=I$7, $D$5=I$7),IF(VLOOKUP($P548, 'Requirements Updated'!$A$4:$P$621,K$1,FALSE)=0, "",VLOOKUP($P548, 'Requirements Updated'!$A$4:$P$621,K$1,FALSE)), "")</f>
        <v/>
      </c>
      <c r="J548" s="35" t="str">
        <f>IF(OR($A$5=J$7,$B$5=J$7,$C$5=J$7, $D$5=J$7),IF(VLOOKUP($P548, 'Requirements Updated'!$A$4:$P$621,L$1,FALSE)=0, "",VLOOKUP($P548, 'Requirements Updated'!$A$4:$P$621,L$1,FALSE)), "")</f>
        <v/>
      </c>
      <c r="K548" s="35" t="str">
        <f>IF(OR($A$5=K$7,$B$5=K$7,$C$5=K$7, $D$5=K$7),IF(VLOOKUP($P548, 'Requirements Updated'!$A$4:$P$621,M$1,FALSE)=0, "",VLOOKUP($P548, 'Requirements Updated'!$A$4:$P$621,M$1,FALSE)), "")</f>
        <v/>
      </c>
      <c r="L548" s="17"/>
      <c r="M548" s="16" t="s">
        <v>21</v>
      </c>
      <c r="N548" s="17"/>
      <c r="O548" s="16" t="s">
        <v>267</v>
      </c>
      <c r="P548" s="16" t="str">
        <f t="shared" si="24"/>
        <v>Water heaterEnergy factorFractionPreBuilding/BuildingDetails/Systems/WaterHeating/WaterHeatingSystem/EnergyFactor</v>
      </c>
      <c r="Q548" s="94"/>
      <c r="R548" s="18"/>
    </row>
    <row r="549" spans="1:18" ht="26.25" customHeight="1" x14ac:dyDescent="0.2">
      <c r="A549" s="56" t="s">
        <v>396</v>
      </c>
      <c r="B549" s="56" t="s">
        <v>457</v>
      </c>
      <c r="C549" s="56" t="s">
        <v>504</v>
      </c>
      <c r="D549" s="17" t="str">
        <f>IFERROR(VLOOKUP($M549, Tables!$F$3:$G$9, 2, FALSE), "NEEDS QUALIFIER")</f>
        <v>Pre</v>
      </c>
      <c r="E549" s="56" t="s">
        <v>724</v>
      </c>
      <c r="F549" s="16" t="str">
        <f t="shared" si="23"/>
        <v>Optional</v>
      </c>
      <c r="G549" s="16" t="str">
        <f t="shared" si="25"/>
        <v>Optional</v>
      </c>
      <c r="H549" s="35" t="str">
        <f>IF(OR($A$5=H$7,$B$5=H$7,$C$5=H$7, $D$5=H$7),IF(VLOOKUP($P549, 'Requirements Updated'!$A$4:$P$621,J$1,FALSE)=0, "",VLOOKUP($P549, 'Requirements Updated'!$A$4:$P$621,J$1,FALSE)), "")</f>
        <v/>
      </c>
      <c r="I549" s="35" t="str">
        <f>IF(OR($A$5=I$7,$B$5=I$7,$C$5=I$7, $D$5=I$7),IF(VLOOKUP($P549, 'Requirements Updated'!$A$4:$P$621,K$1,FALSE)=0, "",VLOOKUP($P549, 'Requirements Updated'!$A$4:$P$621,K$1,FALSE)), "")</f>
        <v/>
      </c>
      <c r="J549" s="35" t="str">
        <f>IF(OR($A$5=J$7,$B$5=J$7,$C$5=J$7, $D$5=J$7),IF(VLOOKUP($P549, 'Requirements Updated'!$A$4:$P$621,L$1,FALSE)=0, "",VLOOKUP($P549, 'Requirements Updated'!$A$4:$P$621,L$1,FALSE)), "")</f>
        <v/>
      </c>
      <c r="K549" s="35" t="str">
        <f>IF(OR($A$5=K$7,$B$5=K$7,$C$5=K$7, $D$5=K$7),IF(VLOOKUP($P549, 'Requirements Updated'!$A$4:$P$621,M$1,FALSE)=0, "",VLOOKUP($P549, 'Requirements Updated'!$A$4:$P$621,M$1,FALSE)), "")</f>
        <v/>
      </c>
      <c r="L549" s="17"/>
      <c r="M549" s="16" t="s">
        <v>21</v>
      </c>
      <c r="N549" s="17"/>
      <c r="O549" s="16" t="s">
        <v>268</v>
      </c>
      <c r="P549" s="16" t="str">
        <f t="shared" si="24"/>
        <v>Water heaterFuel typeEnumerationPreBuilding/BuildingDetails/Systems/WaterHeating/WaterHeatingSystem/FuelType</v>
      </c>
      <c r="Q549" s="94"/>
      <c r="R549" s="18"/>
    </row>
    <row r="550" spans="1:18" ht="26.25" customHeight="1" x14ac:dyDescent="0.2">
      <c r="A550" s="56" t="s">
        <v>396</v>
      </c>
      <c r="B550" s="56" t="s">
        <v>269</v>
      </c>
      <c r="C550" s="56" t="s">
        <v>504</v>
      </c>
      <c r="D550" s="17" t="str">
        <f>IFERROR(VLOOKUP($M550, Tables!$F$3:$G$9, 2, FALSE), "NEEDS QUALIFIER")</f>
        <v>Pre</v>
      </c>
      <c r="E550" s="56" t="s">
        <v>725</v>
      </c>
      <c r="F550" s="16" t="str">
        <f t="shared" si="23"/>
        <v>Optional</v>
      </c>
      <c r="G550" s="16" t="str">
        <f t="shared" si="25"/>
        <v>Optional</v>
      </c>
      <c r="H550" s="35" t="str">
        <f>IF(OR($A$5=H$7,$B$5=H$7,$C$5=H$7, $D$5=H$7),IF(VLOOKUP($P550, 'Requirements Updated'!$A$4:$P$621,J$1,FALSE)=0, "",VLOOKUP($P550, 'Requirements Updated'!$A$4:$P$621,J$1,FALSE)), "")</f>
        <v/>
      </c>
      <c r="I550" s="35" t="str">
        <f>IF(OR($A$5=I$7,$B$5=I$7,$C$5=I$7, $D$5=I$7),IF(VLOOKUP($P550, 'Requirements Updated'!$A$4:$P$621,K$1,FALSE)=0, "",VLOOKUP($P550, 'Requirements Updated'!$A$4:$P$621,K$1,FALSE)), "")</f>
        <v/>
      </c>
      <c r="J550" s="35" t="str">
        <f>IF(OR($A$5=J$7,$B$5=J$7,$C$5=J$7, $D$5=J$7),IF(VLOOKUP($P550, 'Requirements Updated'!$A$4:$P$621,L$1,FALSE)=0, "",VLOOKUP($P550, 'Requirements Updated'!$A$4:$P$621,L$1,FALSE)), "")</f>
        <v/>
      </c>
      <c r="K550" s="35" t="str">
        <f>IF(OR($A$5=K$7,$B$5=K$7,$C$5=K$7, $D$5=K$7),IF(VLOOKUP($P550, 'Requirements Updated'!$A$4:$P$621,M$1,FALSE)=0, "",VLOOKUP($P550, 'Requirements Updated'!$A$4:$P$621,M$1,FALSE)), "")</f>
        <v/>
      </c>
      <c r="L550" s="17"/>
      <c r="M550" s="16" t="s">
        <v>21</v>
      </c>
      <c r="N550" s="17"/>
      <c r="O550" s="16" t="s">
        <v>270</v>
      </c>
      <c r="P550" s="16" t="str">
        <f t="shared" si="24"/>
        <v>Water heaterLocationEnumerationPreBuilding/BuildingDetails/Systems/WaterHeating/WaterHeatingSystem/Location</v>
      </c>
      <c r="Q550" s="94"/>
      <c r="R550" s="18"/>
    </row>
    <row r="551" spans="1:18" ht="26.25" customHeight="1" x14ac:dyDescent="0.2">
      <c r="A551" s="56" t="s">
        <v>396</v>
      </c>
      <c r="B551" s="56" t="s">
        <v>45</v>
      </c>
      <c r="C551" s="56" t="s">
        <v>516</v>
      </c>
      <c r="D551" s="17" t="str">
        <f>IFERROR(VLOOKUP($M551, Tables!$F$3:$G$9, 2, FALSE), "NEEDS QUALIFIER")</f>
        <v>Pre</v>
      </c>
      <c r="E551" s="56" t="str">
        <f>A551&amp;" Manufacturer Name"</f>
        <v>Water heater Manufacturer Name</v>
      </c>
      <c r="F551" s="16" t="str">
        <f t="shared" si="23"/>
        <v>Optional</v>
      </c>
      <c r="G551" s="16" t="str">
        <f t="shared" si="25"/>
        <v>Optional</v>
      </c>
      <c r="H551" s="35" t="str">
        <f>IF(OR($A$5=H$7,$B$5=H$7,$C$5=H$7, $D$5=H$7),IF(VLOOKUP($P551, 'Requirements Updated'!$A$4:$P$621,J$1,FALSE)=0, "",VLOOKUP($P551, 'Requirements Updated'!$A$4:$P$621,J$1,FALSE)), "")</f>
        <v/>
      </c>
      <c r="I551" s="35" t="str">
        <f>IF(OR($A$5=I$7,$B$5=I$7,$C$5=I$7, $D$5=I$7),IF(VLOOKUP($P551, 'Requirements Updated'!$A$4:$P$621,K$1,FALSE)=0, "",VLOOKUP($P551, 'Requirements Updated'!$A$4:$P$621,K$1,FALSE)), "")</f>
        <v/>
      </c>
      <c r="J551" s="35" t="str">
        <f>IF(OR($A$5=J$7,$B$5=J$7,$C$5=J$7, $D$5=J$7),IF(VLOOKUP($P551, 'Requirements Updated'!$A$4:$P$621,L$1,FALSE)=0, "",VLOOKUP($P551, 'Requirements Updated'!$A$4:$P$621,L$1,FALSE)), "")</f>
        <v/>
      </c>
      <c r="K551" s="35" t="str">
        <f>IF(OR($A$5=K$7,$B$5=K$7,$C$5=K$7, $D$5=K$7),IF(VLOOKUP($P551, 'Requirements Updated'!$A$4:$P$621,M$1,FALSE)=0, "",VLOOKUP($P551, 'Requirements Updated'!$A$4:$P$621,M$1,FALSE)), "")</f>
        <v/>
      </c>
      <c r="L551" s="17"/>
      <c r="M551" s="16" t="s">
        <v>21</v>
      </c>
      <c r="N551" s="17"/>
      <c r="O551" s="16" t="s">
        <v>271</v>
      </c>
      <c r="P551" s="16" t="str">
        <f t="shared" si="24"/>
        <v>Water heaterManufacturerTextPreBuilding/BuildingDetails/Systems/WaterHeating/WaterHeatingSystem/Manufacturer</v>
      </c>
      <c r="Q551" s="94"/>
      <c r="R551" s="18"/>
    </row>
    <row r="552" spans="1:18" ht="26.25" customHeight="1" x14ac:dyDescent="0.2">
      <c r="A552" s="56" t="s">
        <v>396</v>
      </c>
      <c r="B552" s="56" t="s">
        <v>47</v>
      </c>
      <c r="C552" s="56" t="s">
        <v>516</v>
      </c>
      <c r="D552" s="17" t="str">
        <f>IFERROR(VLOOKUP($M552, Tables!$F$3:$G$9, 2, FALSE), "NEEDS QUALIFIER")</f>
        <v>Pre</v>
      </c>
      <c r="E552" s="56" t="str">
        <f>A552&amp;" Manufacturer Model Number"</f>
        <v>Water heater Manufacturer Model Number</v>
      </c>
      <c r="F552" s="16" t="str">
        <f t="shared" si="23"/>
        <v>Optional</v>
      </c>
      <c r="G552" s="16" t="str">
        <f t="shared" si="25"/>
        <v>Optional</v>
      </c>
      <c r="H552" s="35" t="str">
        <f>IF(OR($A$5=H$7,$B$5=H$7,$C$5=H$7, $D$5=H$7),IF(VLOOKUP($P552, 'Requirements Updated'!$A$4:$P$621,J$1,FALSE)=0, "",VLOOKUP($P552, 'Requirements Updated'!$A$4:$P$621,J$1,FALSE)), "")</f>
        <v/>
      </c>
      <c r="I552" s="35" t="str">
        <f>IF(OR($A$5=I$7,$B$5=I$7,$C$5=I$7, $D$5=I$7),IF(VLOOKUP($P552, 'Requirements Updated'!$A$4:$P$621,K$1,FALSE)=0, "",VLOOKUP($P552, 'Requirements Updated'!$A$4:$P$621,K$1,FALSE)), "")</f>
        <v/>
      </c>
      <c r="J552" s="35" t="str">
        <f>IF(OR($A$5=J$7,$B$5=J$7,$C$5=J$7, $D$5=J$7),IF(VLOOKUP($P552, 'Requirements Updated'!$A$4:$P$621,L$1,FALSE)=0, "",VLOOKUP($P552, 'Requirements Updated'!$A$4:$P$621,L$1,FALSE)), "")</f>
        <v/>
      </c>
      <c r="K552" s="35" t="str">
        <f>IF(OR($A$5=K$7,$B$5=K$7,$C$5=K$7, $D$5=K$7),IF(VLOOKUP($P552, 'Requirements Updated'!$A$4:$P$621,M$1,FALSE)=0, "",VLOOKUP($P552, 'Requirements Updated'!$A$4:$P$621,M$1,FALSE)), "")</f>
        <v/>
      </c>
      <c r="L552" s="17"/>
      <c r="M552" s="16" t="s">
        <v>21</v>
      </c>
      <c r="N552" s="17"/>
      <c r="O552" s="16" t="s">
        <v>671</v>
      </c>
      <c r="P552" s="16" t="str">
        <f t="shared" si="24"/>
        <v>Water heaterModel numberTextPreBuilding/BuildingDetails/Systems/WaterHeating/WaterHeatingSystem/ModelNumber</v>
      </c>
      <c r="Q552" s="94"/>
      <c r="R552" s="18"/>
    </row>
    <row r="553" spans="1:18" ht="26.25" customHeight="1" x14ac:dyDescent="0.2">
      <c r="A553" s="56" t="s">
        <v>396</v>
      </c>
      <c r="B553" s="56" t="s">
        <v>273</v>
      </c>
      <c r="C553" s="56" t="s">
        <v>504</v>
      </c>
      <c r="D553" s="17" t="str">
        <f>IFERROR(VLOOKUP($M553, Tables!$F$3:$G$9, 2, FALSE), "NEEDS QUALIFIER")</f>
        <v>Pre</v>
      </c>
      <c r="E553" s="56" t="s">
        <v>723</v>
      </c>
      <c r="F553" s="16" t="str">
        <f t="shared" si="23"/>
        <v>Optional</v>
      </c>
      <c r="G553" s="16" t="str">
        <f t="shared" si="25"/>
        <v>Optional</v>
      </c>
      <c r="H553" s="35" t="str">
        <f>IF(OR($A$5=H$7,$B$5=H$7,$C$5=H$7, $D$5=H$7),IF(VLOOKUP($P553, 'Requirements Updated'!$A$4:$P$621,J$1,FALSE)=0, "",VLOOKUP($P553, 'Requirements Updated'!$A$4:$P$621,J$1,FALSE)), "")</f>
        <v/>
      </c>
      <c r="I553" s="35" t="str">
        <f>IF(OR($A$5=I$7,$B$5=I$7,$C$5=I$7, $D$5=I$7),IF(VLOOKUP($P553, 'Requirements Updated'!$A$4:$P$621,K$1,FALSE)=0, "",VLOOKUP($P553, 'Requirements Updated'!$A$4:$P$621,K$1,FALSE)), "")</f>
        <v/>
      </c>
      <c r="J553" s="35" t="str">
        <f>IF(OR($A$5=J$7,$B$5=J$7,$C$5=J$7, $D$5=J$7),IF(VLOOKUP($P553, 'Requirements Updated'!$A$4:$P$621,L$1,FALSE)=0, "",VLOOKUP($P553, 'Requirements Updated'!$A$4:$P$621,L$1,FALSE)), "")</f>
        <v/>
      </c>
      <c r="K553" s="35" t="str">
        <f>IF(OR($A$5=K$7,$B$5=K$7,$C$5=K$7, $D$5=K$7),IF(VLOOKUP($P553, 'Requirements Updated'!$A$4:$P$621,M$1,FALSE)=0, "",VLOOKUP($P553, 'Requirements Updated'!$A$4:$P$621,M$1,FALSE)), "")</f>
        <v/>
      </c>
      <c r="L553" s="17"/>
      <c r="M553" s="16" t="s">
        <v>21</v>
      </c>
      <c r="N553" s="17"/>
      <c r="O553" s="16" t="s">
        <v>274</v>
      </c>
      <c r="P553" s="16" t="str">
        <f t="shared" si="24"/>
        <v>Water heaterWater heater typeEnumerationPreBuilding/BuildingDetails/Systems/WaterHeating/WaterHeatingSystem/WaterHeaterType</v>
      </c>
      <c r="Q553" s="94"/>
      <c r="R553" s="18"/>
    </row>
    <row r="554" spans="1:18" ht="26.25" customHeight="1" x14ac:dyDescent="0.2">
      <c r="A554" s="56" t="s">
        <v>396</v>
      </c>
      <c r="B554" s="56" t="s">
        <v>275</v>
      </c>
      <c r="C554" s="56" t="s">
        <v>616</v>
      </c>
      <c r="D554" s="17" t="str">
        <f>IFERROR(VLOOKUP($M554, Tables!$F$3:$G$9, 2, FALSE), "NEEDS QUALIFIER")</f>
        <v>Pre</v>
      </c>
      <c r="E554" s="56" t="s">
        <v>726</v>
      </c>
      <c r="F554" s="16" t="str">
        <f t="shared" si="23"/>
        <v>Optional</v>
      </c>
      <c r="G554" s="16" t="str">
        <f t="shared" si="25"/>
        <v>Optional</v>
      </c>
      <c r="H554" s="35" t="str">
        <f>IF(OR($A$5=H$7,$B$5=H$7,$C$5=H$7, $D$5=H$7),IF(VLOOKUP($P554, 'Requirements Updated'!$A$4:$P$621,J$1,FALSE)=0, "",VLOOKUP($P554, 'Requirements Updated'!$A$4:$P$621,J$1,FALSE)), "")</f>
        <v/>
      </c>
      <c r="I554" s="35" t="str">
        <f>IF(OR($A$5=I$7,$B$5=I$7,$C$5=I$7, $D$5=I$7),IF(VLOOKUP($P554, 'Requirements Updated'!$A$4:$P$621,K$1,FALSE)=0, "",VLOOKUP($P554, 'Requirements Updated'!$A$4:$P$621,K$1,FALSE)), "")</f>
        <v/>
      </c>
      <c r="J554" s="35" t="str">
        <f>IF(OR($A$5=J$7,$B$5=J$7,$C$5=J$7, $D$5=J$7),IF(VLOOKUP($P554, 'Requirements Updated'!$A$4:$P$621,L$1,FALSE)=0, "",VLOOKUP($P554, 'Requirements Updated'!$A$4:$P$621,L$1,FALSE)), "")</f>
        <v/>
      </c>
      <c r="K554" s="35" t="str">
        <f>IF(OR($A$5=K$7,$B$5=K$7,$C$5=K$7, $D$5=K$7),IF(VLOOKUP($P554, 'Requirements Updated'!$A$4:$P$621,M$1,FALSE)=0, "",VLOOKUP($P554, 'Requirements Updated'!$A$4:$P$621,M$1,FALSE)), "")</f>
        <v/>
      </c>
      <c r="L554" s="17"/>
      <c r="M554" s="16" t="s">
        <v>21</v>
      </c>
      <c r="N554" s="17"/>
      <c r="O554" s="16" t="s">
        <v>276</v>
      </c>
      <c r="P554" s="16" t="str">
        <f t="shared" si="24"/>
        <v>Water heaterTank volumeNumber (gallons)PreBuilding/BuildingDetails/Systems/WaterHeating/WaterHeatingSystem/TankVolume</v>
      </c>
      <c r="Q554" s="94"/>
      <c r="R554" s="18"/>
    </row>
    <row r="555" spans="1:18" ht="26.25" customHeight="1" x14ac:dyDescent="0.2">
      <c r="A555" s="56" t="s">
        <v>396</v>
      </c>
      <c r="B555" s="56" t="s">
        <v>614</v>
      </c>
      <c r="C555" s="56" t="s">
        <v>516</v>
      </c>
      <c r="D555" s="17" t="str">
        <f>IFERROR(VLOOKUP($M555, Tables!$F$3:$G$9, 2, FALSE), "NEEDS QUALIFIER")</f>
        <v>Pre</v>
      </c>
      <c r="E555" s="56" t="str">
        <f>A555&amp;" Manufactured Year"</f>
        <v>Water heater Manufactured Year</v>
      </c>
      <c r="F555" s="16" t="str">
        <f t="shared" si="23"/>
        <v>Optional</v>
      </c>
      <c r="G555" s="16" t="str">
        <f t="shared" si="25"/>
        <v>Optional</v>
      </c>
      <c r="H555" s="35" t="str">
        <f>IF(OR($A$5=H$7,$B$5=H$7,$C$5=H$7, $D$5=H$7),IF(VLOOKUP($P555, 'Requirements Updated'!$A$4:$P$621,J$1,FALSE)=0, "",VLOOKUP($P555, 'Requirements Updated'!$A$4:$P$621,J$1,FALSE)), "")</f>
        <v/>
      </c>
      <c r="I555" s="35" t="str">
        <f>IF(OR($A$5=I$7,$B$5=I$7,$C$5=I$7, $D$5=I$7),IF(VLOOKUP($P555, 'Requirements Updated'!$A$4:$P$621,K$1,FALSE)=0, "",VLOOKUP($P555, 'Requirements Updated'!$A$4:$P$621,K$1,FALSE)), "")</f>
        <v/>
      </c>
      <c r="J555" s="35" t="str">
        <f>IF(OR($A$5=J$7,$B$5=J$7,$C$5=J$7, $D$5=J$7),IF(VLOOKUP($P555, 'Requirements Updated'!$A$4:$P$621,L$1,FALSE)=0, "",VLOOKUP($P555, 'Requirements Updated'!$A$4:$P$621,L$1,FALSE)), "")</f>
        <v/>
      </c>
      <c r="K555" s="35" t="str">
        <f>IF(OR($A$5=K$7,$B$5=K$7,$C$5=K$7, $D$5=K$7),IF(VLOOKUP($P555, 'Requirements Updated'!$A$4:$P$621,M$1,FALSE)=0, "",VLOOKUP($P555, 'Requirements Updated'!$A$4:$P$621,M$1,FALSE)), "")</f>
        <v/>
      </c>
      <c r="L555" s="17"/>
      <c r="M555" s="16" t="s">
        <v>21</v>
      </c>
      <c r="N555" s="17"/>
      <c r="O555" s="16" t="s">
        <v>272</v>
      </c>
      <c r="P555" s="16" t="str">
        <f t="shared" si="24"/>
        <v>Water heaterModel year TextPreBuilding/BuildingDetails/Systems/WaterHeating/WaterHeatingSystem/ModelYear</v>
      </c>
      <c r="Q555" s="94"/>
      <c r="R555" s="18"/>
    </row>
    <row r="556" spans="1:18" ht="26.25" customHeight="1" x14ac:dyDescent="0.2">
      <c r="A556" s="56" t="s">
        <v>396</v>
      </c>
      <c r="B556" s="56" t="s">
        <v>58</v>
      </c>
      <c r="C556" s="56" t="s">
        <v>504</v>
      </c>
      <c r="D556" s="17" t="str">
        <f>IFERROR(VLOOKUP($M556, Tables!$F$3:$G$9, 2, FALSE), "NEEDS QUALIFIER")</f>
        <v>Pre</v>
      </c>
      <c r="E556" s="56" t="s">
        <v>596</v>
      </c>
      <c r="F556" s="16" t="str">
        <f t="shared" si="23"/>
        <v>Optional</v>
      </c>
      <c r="G556" s="16" t="str">
        <f t="shared" si="25"/>
        <v>Optional</v>
      </c>
      <c r="H556" s="35" t="str">
        <f>IF(OR($A$5=H$7,$B$5=H$7,$C$5=H$7, $D$5=H$7),IF(VLOOKUP($P556, 'Requirements Updated'!$A$4:$P$621,J$1,FALSE)=0, "",VLOOKUP($P556, 'Requirements Updated'!$A$4:$P$621,J$1,FALSE)), "")</f>
        <v/>
      </c>
      <c r="I556" s="35" t="str">
        <f>IF(OR($A$5=I$7,$B$5=I$7,$C$5=I$7, $D$5=I$7),IF(VLOOKUP($P556, 'Requirements Updated'!$A$4:$P$621,K$1,FALSE)=0, "",VLOOKUP($P556, 'Requirements Updated'!$A$4:$P$621,K$1,FALSE)), "")</f>
        <v/>
      </c>
      <c r="J556" s="35" t="str">
        <f>IF(OR($A$5=J$7,$B$5=J$7,$C$5=J$7, $D$5=J$7),IF(VLOOKUP($P556, 'Requirements Updated'!$A$4:$P$621,L$1,FALSE)=0, "",VLOOKUP($P556, 'Requirements Updated'!$A$4:$P$621,L$1,FALSE)), "")</f>
        <v/>
      </c>
      <c r="K556" s="35" t="str">
        <f>IF(OR($A$5=K$7,$B$5=K$7,$C$5=K$7, $D$5=K$7),IF(VLOOKUP($P556, 'Requirements Updated'!$A$4:$P$621,M$1,FALSE)=0, "",VLOOKUP($P556, 'Requirements Updated'!$A$4:$P$621,M$1,FALSE)), "")</f>
        <v/>
      </c>
      <c r="L556" s="17"/>
      <c r="M556" s="16" t="s">
        <v>21</v>
      </c>
      <c r="N556" s="17"/>
      <c r="O556" s="16" t="s">
        <v>672</v>
      </c>
      <c r="P556" s="16" t="str">
        <f t="shared" si="24"/>
        <v>Water heaterThird party certificationEnumerationPreBuilding/BuildingDetails/Systems/WaterHeating/WaterHeatingSystem/ThirdPartyCertification</v>
      </c>
      <c r="Q556" s="94"/>
      <c r="R556" s="18"/>
    </row>
    <row r="557" spans="1:18" ht="26.1" customHeight="1" x14ac:dyDescent="0.2">
      <c r="A557" s="56" t="s">
        <v>396</v>
      </c>
      <c r="B557" s="56" t="s">
        <v>660</v>
      </c>
      <c r="C557" s="56" t="s">
        <v>661</v>
      </c>
      <c r="D557" s="17" t="str">
        <f>IFERROR(VLOOKUP($M557, Tables!$F$3:$G$9, 2, FALSE), "NEEDS QUALIFIER")</f>
        <v>Proposed</v>
      </c>
      <c r="E557" s="56" t="s">
        <v>730</v>
      </c>
      <c r="F557" s="16" t="str">
        <f t="shared" si="23"/>
        <v>Optional</v>
      </c>
      <c r="G557" s="16" t="str">
        <f t="shared" si="25"/>
        <v>Optional</v>
      </c>
      <c r="H557" s="35" t="str">
        <f>IF(OR($A$5=H$7,$B$5=H$7,$C$5=H$7, $D$5=H$7),IF(VLOOKUP($P557, 'Requirements Updated'!$A$4:$P$621,J$1,FALSE)=0, "",VLOOKUP($P557, 'Requirements Updated'!$A$4:$P$621,J$1,FALSE)), "")</f>
        <v/>
      </c>
      <c r="I557" s="35" t="str">
        <f>IF(OR($A$5=I$7,$B$5=I$7,$C$5=I$7, $D$5=I$7),IF(VLOOKUP($P557, 'Requirements Updated'!$A$4:$P$621,K$1,FALSE)=0, "",VLOOKUP($P557, 'Requirements Updated'!$A$4:$P$621,K$1,FALSE)), "")</f>
        <v/>
      </c>
      <c r="J557" s="35" t="str">
        <f>IF(OR($A$5=J$7,$B$5=J$7,$C$5=J$7, $D$5=J$7),IF(VLOOKUP($P557, 'Requirements Updated'!$A$4:$P$621,L$1,FALSE)=0, "",VLOOKUP($P557, 'Requirements Updated'!$A$4:$P$621,L$1,FALSE)), "")</f>
        <v/>
      </c>
      <c r="K557" s="35" t="str">
        <f>IF(OR($A$5=K$7,$B$5=K$7,$C$5=K$7, $D$5=K$7),IF(VLOOKUP($P557, 'Requirements Updated'!$A$4:$P$621,M$1,FALSE)=0, "",VLOOKUP($P557, 'Requirements Updated'!$A$4:$P$621,M$1,FALSE)), "")</f>
        <v/>
      </c>
      <c r="L557" s="17"/>
      <c r="M557" s="16" t="s">
        <v>28</v>
      </c>
      <c r="N557" s="17"/>
      <c r="O557" s="16" t="s">
        <v>664</v>
      </c>
      <c r="P557" s="16" t="str">
        <f t="shared" si="24"/>
        <v>Water heaterPipe R valueNumber ProposedBuilding/BuildingDetails/Systems/WaterHeating/WaterHeatingSystem/WaterHeaterImprovement/Pipe/PipeRValue</v>
      </c>
      <c r="Q557" s="94" t="s">
        <v>1207</v>
      </c>
      <c r="R557" s="18"/>
    </row>
    <row r="558" spans="1:18" ht="26.25" customHeight="1" x14ac:dyDescent="0.2">
      <c r="A558" s="56" t="s">
        <v>396</v>
      </c>
      <c r="B558" s="56" t="s">
        <v>659</v>
      </c>
      <c r="C558" s="56" t="s">
        <v>662</v>
      </c>
      <c r="D558" s="17" t="str">
        <f>IFERROR(VLOOKUP($M558, Tables!$F$3:$G$9, 2, FALSE), "NEEDS QUALIFIER")</f>
        <v>Proposed</v>
      </c>
      <c r="E558" s="56" t="s">
        <v>729</v>
      </c>
      <c r="F558" s="16" t="str">
        <f t="shared" si="23"/>
        <v>Optional</v>
      </c>
      <c r="G558" s="16" t="str">
        <f t="shared" si="25"/>
        <v>Optional</v>
      </c>
      <c r="H558" s="35" t="str">
        <f>IF(OR($A$5=H$7,$B$5=H$7,$C$5=H$7, $D$5=H$7),IF(VLOOKUP($P558, 'Requirements Updated'!$A$4:$P$621,J$1,FALSE)=0, "",VLOOKUP($P558, 'Requirements Updated'!$A$4:$P$621,J$1,FALSE)), "")</f>
        <v/>
      </c>
      <c r="I558" s="35" t="str">
        <f>IF(OR($A$5=I$7,$B$5=I$7,$C$5=I$7, $D$5=I$7),IF(VLOOKUP($P558, 'Requirements Updated'!$A$4:$P$621,K$1,FALSE)=0, "",VLOOKUP($P558, 'Requirements Updated'!$A$4:$P$621,K$1,FALSE)), "")</f>
        <v/>
      </c>
      <c r="J558" s="35" t="str">
        <f>IF(OR($A$5=J$7,$B$5=J$7,$C$5=J$7, $D$5=J$7),IF(VLOOKUP($P558, 'Requirements Updated'!$A$4:$P$621,L$1,FALSE)=0, "",VLOOKUP($P558, 'Requirements Updated'!$A$4:$P$621,L$1,FALSE)), "")</f>
        <v/>
      </c>
      <c r="K558" s="35" t="str">
        <f>IF(OR($A$5=K$7,$B$5=K$7,$C$5=K$7, $D$5=K$7),IF(VLOOKUP($P558, 'Requirements Updated'!$A$4:$P$621,M$1,FALSE)=0, "",VLOOKUP($P558, 'Requirements Updated'!$A$4:$P$621,M$1,FALSE)), "")</f>
        <v/>
      </c>
      <c r="L558" s="17"/>
      <c r="M558" s="16" t="s">
        <v>28</v>
      </c>
      <c r="N558" s="17"/>
      <c r="O558" s="16" t="s">
        <v>663</v>
      </c>
      <c r="P558" s="16" t="str">
        <f t="shared" si="24"/>
        <v>Water heaterLength of pipe insulatedNumber (ft)ProposedBuilding/BuildingDetails/Systems/WaterHeating/WaterHeatingSystem/WaterHeaterImprovement/Pipe/LengthofPipeInsulated</v>
      </c>
      <c r="Q558" s="94" t="s">
        <v>1207</v>
      </c>
      <c r="R558" s="18"/>
    </row>
    <row r="559" spans="1:18" ht="26.25" customHeight="1" x14ac:dyDescent="0.2">
      <c r="A559" s="56" t="s">
        <v>396</v>
      </c>
      <c r="B559" s="56" t="s">
        <v>645</v>
      </c>
      <c r="C559" s="56" t="s">
        <v>573</v>
      </c>
      <c r="D559" s="17" t="str">
        <f>IFERROR(VLOOKUP($M559, Tables!$F$3:$G$9, 2, FALSE), "NEEDS QUALIFIER")</f>
        <v>Proposed</v>
      </c>
      <c r="E559" s="56" t="s">
        <v>728</v>
      </c>
      <c r="F559" s="16" t="str">
        <f t="shared" si="23"/>
        <v>Optional</v>
      </c>
      <c r="G559" s="16" t="str">
        <f t="shared" si="25"/>
        <v>Optional</v>
      </c>
      <c r="H559" s="35" t="str">
        <f>IF(OR($A$5=H$7,$B$5=H$7,$C$5=H$7, $D$5=H$7),IF(VLOOKUP($P559, 'Requirements Updated'!$A$4:$P$621,J$1,FALSE)=0, "",VLOOKUP($P559, 'Requirements Updated'!$A$4:$P$621,J$1,FALSE)), "")</f>
        <v/>
      </c>
      <c r="I559" s="35" t="str">
        <f>IF(OR($A$5=I$7,$B$5=I$7,$C$5=I$7, $D$5=I$7),IF(VLOOKUP($P559, 'Requirements Updated'!$A$4:$P$621,K$1,FALSE)=0, "",VLOOKUP($P559, 'Requirements Updated'!$A$4:$P$621,K$1,FALSE)), "")</f>
        <v/>
      </c>
      <c r="J559" s="35" t="str">
        <f>IF(OR($A$5=J$7,$B$5=J$7,$C$5=J$7, $D$5=J$7),IF(VLOOKUP($P559, 'Requirements Updated'!$A$4:$P$621,L$1,FALSE)=0, "",VLOOKUP($P559, 'Requirements Updated'!$A$4:$P$621,L$1,FALSE)), "")</f>
        <v/>
      </c>
      <c r="K559" s="35" t="str">
        <f>IF(OR($A$5=K$7,$B$5=K$7,$C$5=K$7, $D$5=K$7),IF(VLOOKUP($P559, 'Requirements Updated'!$A$4:$P$621,M$1,FALSE)=0, "",VLOOKUP($P559, 'Requirements Updated'!$A$4:$P$621,M$1,FALSE)), "")</f>
        <v/>
      </c>
      <c r="L559" s="17"/>
      <c r="M559" s="16" t="s">
        <v>28</v>
      </c>
      <c r="N559" s="17"/>
      <c r="O559" s="16" t="s">
        <v>463</v>
      </c>
      <c r="P559" s="16" t="str">
        <f t="shared" si="24"/>
        <v>Water heaterHot water temperatureNumber (degrees F)ProposedBuilding/BuildingDetails/Systems/WaterHeating/WaterHeatingSystem/HotWaterTemperature</v>
      </c>
      <c r="Q559" s="94" t="s">
        <v>1207</v>
      </c>
      <c r="R559" s="18"/>
    </row>
    <row r="560" spans="1:18" ht="26.25" customHeight="1" x14ac:dyDescent="0.2">
      <c r="A560" s="56" t="s">
        <v>396</v>
      </c>
      <c r="B560" s="56" t="s">
        <v>334</v>
      </c>
      <c r="C560" s="56" t="s">
        <v>517</v>
      </c>
      <c r="D560" s="17" t="str">
        <f>IFERROR(VLOOKUP($M560, Tables!$F$3:$G$9, 2, FALSE), "NEEDS QUALIFIER")</f>
        <v>Proposed</v>
      </c>
      <c r="E560" s="56" t="s">
        <v>727</v>
      </c>
      <c r="F560" s="16" t="str">
        <f t="shared" si="23"/>
        <v>Optional</v>
      </c>
      <c r="G560" s="16" t="str">
        <f t="shared" si="25"/>
        <v>Optional</v>
      </c>
      <c r="H560" s="35" t="str">
        <f>IF(OR($A$5=H$7,$B$5=H$7,$C$5=H$7, $D$5=H$7),IF(VLOOKUP($P560, 'Requirements Updated'!$A$4:$P$621,J$1,FALSE)=0, "",VLOOKUP($P560, 'Requirements Updated'!$A$4:$P$621,J$1,FALSE)), "")</f>
        <v/>
      </c>
      <c r="I560" s="35" t="str">
        <f>IF(OR($A$5=I$7,$B$5=I$7,$C$5=I$7, $D$5=I$7),IF(VLOOKUP($P560, 'Requirements Updated'!$A$4:$P$621,K$1,FALSE)=0, "",VLOOKUP($P560, 'Requirements Updated'!$A$4:$P$621,K$1,FALSE)), "")</f>
        <v/>
      </c>
      <c r="J560" s="35" t="str">
        <f>IF(OR($A$5=J$7,$B$5=J$7,$C$5=J$7, $D$5=J$7),IF(VLOOKUP($P560, 'Requirements Updated'!$A$4:$P$621,L$1,FALSE)=0, "",VLOOKUP($P560, 'Requirements Updated'!$A$4:$P$621,L$1,FALSE)), "")</f>
        <v/>
      </c>
      <c r="K560" s="35" t="str">
        <f>IF(OR($A$5=K$7,$B$5=K$7,$C$5=K$7, $D$5=K$7),IF(VLOOKUP($P560, 'Requirements Updated'!$A$4:$P$621,M$1,FALSE)=0, "",VLOOKUP($P560, 'Requirements Updated'!$A$4:$P$621,M$1,FALSE)), "")</f>
        <v/>
      </c>
      <c r="L560" s="17"/>
      <c r="M560" s="16" t="s">
        <v>28</v>
      </c>
      <c r="N560" s="17"/>
      <c r="O560" s="16" t="s">
        <v>369</v>
      </c>
      <c r="P560" s="16" t="str">
        <f t="shared" si="24"/>
        <v>Water heaterHeating capacityNumber (Btuh)ProposedBuilding/BuildingDetails/Systems/WaterHeating/WaterHeatingSystem/HeatingCapacity</v>
      </c>
      <c r="Q560" s="94" t="s">
        <v>1207</v>
      </c>
      <c r="R560" s="18"/>
    </row>
    <row r="561" spans="1:18" ht="26.25" customHeight="1" x14ac:dyDescent="0.2">
      <c r="A561" s="56" t="s">
        <v>396</v>
      </c>
      <c r="B561" s="56" t="s">
        <v>264</v>
      </c>
      <c r="C561" s="56" t="s">
        <v>520</v>
      </c>
      <c r="D561" s="17" t="str">
        <f>IFERROR(VLOOKUP($M561, Tables!$F$3:$G$9, 2, FALSE), "NEEDS QUALIFIER")</f>
        <v>Proposed</v>
      </c>
      <c r="E561" s="56" t="s">
        <v>1163</v>
      </c>
      <c r="F561" s="16" t="str">
        <f t="shared" si="23"/>
        <v>Optional</v>
      </c>
      <c r="G561" s="16" t="str">
        <f t="shared" si="25"/>
        <v>Optional</v>
      </c>
      <c r="H561" s="35" t="str">
        <f>IF(OR($A$5=H$7,$B$5=H$7,$C$5=H$7, $D$5=H$7),IF(VLOOKUP($P561, 'Requirements Updated'!$A$4:$P$621,J$1,FALSE)=0, "",VLOOKUP($P561, 'Requirements Updated'!$A$4:$P$621,J$1,FALSE)), "")</f>
        <v/>
      </c>
      <c r="I561" s="35" t="str">
        <f>IF(OR($A$5=I$7,$B$5=I$7,$C$5=I$7, $D$5=I$7),IF(VLOOKUP($P561, 'Requirements Updated'!$A$4:$P$621,K$1,FALSE)=0, "",VLOOKUP($P561, 'Requirements Updated'!$A$4:$P$621,K$1,FALSE)), "")</f>
        <v/>
      </c>
      <c r="J561" s="35" t="str">
        <f>IF(OR($A$5=J$7,$B$5=J$7,$C$5=J$7, $D$5=J$7),IF(VLOOKUP($P561, 'Requirements Updated'!$A$4:$P$621,L$1,FALSE)=0, "",VLOOKUP($P561, 'Requirements Updated'!$A$4:$P$621,L$1,FALSE)), "")</f>
        <v/>
      </c>
      <c r="K561" s="35" t="str">
        <f>IF(OR($A$5=K$7,$B$5=K$7,$C$5=K$7, $D$5=K$7),IF(VLOOKUP($P561, 'Requirements Updated'!$A$4:$P$621,M$1,FALSE)=0, "",VLOOKUP($P561, 'Requirements Updated'!$A$4:$P$621,M$1,FALSE)), "")</f>
        <v/>
      </c>
      <c r="L561" s="17"/>
      <c r="M561" s="16" t="s">
        <v>28</v>
      </c>
      <c r="N561" s="17"/>
      <c r="O561" s="16" t="s">
        <v>265</v>
      </c>
      <c r="P561" s="16" t="str">
        <f t="shared" si="24"/>
        <v>Water heaterCombustion ventilation system orphanedBooleanProposedBuilding/BuildingDetails/Systems/WaterHeating/WaterHeatingSystem/CombustionVentilationOrphaned</v>
      </c>
      <c r="Q561" s="94" t="s">
        <v>1207</v>
      </c>
      <c r="R561" s="18"/>
    </row>
    <row r="562" spans="1:18" ht="28.5" customHeight="1" x14ac:dyDescent="0.2">
      <c r="A562" s="56" t="s">
        <v>396</v>
      </c>
      <c r="B562" s="56" t="s">
        <v>658</v>
      </c>
      <c r="C562" s="56" t="s">
        <v>505</v>
      </c>
      <c r="D562" s="17" t="str">
        <f>IFERROR(VLOOKUP($M562, Tables!$F$3:$G$9, 2, FALSE), "NEEDS QUALIFIER")</f>
        <v>Proposed</v>
      </c>
      <c r="E562" s="56" t="s">
        <v>657</v>
      </c>
      <c r="F562" s="16" t="str">
        <f t="shared" si="23"/>
        <v>Optional</v>
      </c>
      <c r="G562" s="16" t="str">
        <f t="shared" si="25"/>
        <v>Optional</v>
      </c>
      <c r="H562" s="35" t="str">
        <f>IF(OR($A$5=H$7,$B$5=H$7,$C$5=H$7, $D$5=H$7),IF(VLOOKUP($P562, 'Requirements Updated'!$A$4:$P$621,J$1,FALSE)=0, "",VLOOKUP($P562, 'Requirements Updated'!$A$4:$P$621,J$1,FALSE)), "")</f>
        <v/>
      </c>
      <c r="I562" s="35" t="str">
        <f>IF(OR($A$5=I$7,$B$5=I$7,$C$5=I$7, $D$5=I$7),IF(VLOOKUP($P562, 'Requirements Updated'!$A$4:$P$621,K$1,FALSE)=0, "",VLOOKUP($P562, 'Requirements Updated'!$A$4:$P$621,K$1,FALSE)), "")</f>
        <v/>
      </c>
      <c r="J562" s="35" t="str">
        <f>IF(OR($A$5=J$7,$B$5=J$7,$C$5=J$7, $D$5=J$7),IF(VLOOKUP($P562, 'Requirements Updated'!$A$4:$P$621,L$1,FALSE)=0, "",VLOOKUP($P562, 'Requirements Updated'!$A$4:$P$621,L$1,FALSE)), "")</f>
        <v/>
      </c>
      <c r="K562" s="35" t="str">
        <f>IF(OR($A$5=K$7,$B$5=K$7,$C$5=K$7, $D$5=K$7),IF(VLOOKUP($P562, 'Requirements Updated'!$A$4:$P$621,M$1,FALSE)=0, "",VLOOKUP($P562, 'Requirements Updated'!$A$4:$P$621,M$1,FALSE)), "")</f>
        <v/>
      </c>
      <c r="L562" s="17"/>
      <c r="M562" s="16" t="s">
        <v>28</v>
      </c>
      <c r="N562" s="17"/>
      <c r="O562" s="16" t="s">
        <v>670</v>
      </c>
      <c r="P562" s="16" t="str">
        <f t="shared" si="24"/>
        <v>Water heaterRecovery efficiencyFractionProposedBuilding/BuildingDetails/Systems/WaterHeating/WaterHeatingSystem/RecoveryEfficiency</v>
      </c>
      <c r="Q562" s="94" t="s">
        <v>1207</v>
      </c>
      <c r="R562" s="18"/>
    </row>
    <row r="563" spans="1:18" ht="26.25" customHeight="1" x14ac:dyDescent="0.2">
      <c r="A563" s="56" t="s">
        <v>396</v>
      </c>
      <c r="B563" s="56" t="s">
        <v>266</v>
      </c>
      <c r="C563" s="56" t="s">
        <v>505</v>
      </c>
      <c r="D563" s="17" t="str">
        <f>IFERROR(VLOOKUP($M563, Tables!$F$3:$G$9, 2, FALSE), "NEEDS QUALIFIER")</f>
        <v>Proposed</v>
      </c>
      <c r="E563" s="56" t="s">
        <v>615</v>
      </c>
      <c r="F563" s="16" t="str">
        <f t="shared" si="23"/>
        <v>Optional</v>
      </c>
      <c r="G563" s="16" t="str">
        <f t="shared" si="25"/>
        <v>Optional</v>
      </c>
      <c r="H563" s="35" t="str">
        <f>IF(OR($A$5=H$7,$B$5=H$7,$C$5=H$7, $D$5=H$7),IF(VLOOKUP($P563, 'Requirements Updated'!$A$4:$P$621,J$1,FALSE)=0, "",VLOOKUP($P563, 'Requirements Updated'!$A$4:$P$621,J$1,FALSE)), "")</f>
        <v/>
      </c>
      <c r="I563" s="35" t="str">
        <f>IF(OR($A$5=I$7,$B$5=I$7,$C$5=I$7, $D$5=I$7),IF(VLOOKUP($P563, 'Requirements Updated'!$A$4:$P$621,K$1,FALSE)=0, "",VLOOKUP($P563, 'Requirements Updated'!$A$4:$P$621,K$1,FALSE)), "")</f>
        <v/>
      </c>
      <c r="J563" s="35" t="str">
        <f>IF(OR($A$5=J$7,$B$5=J$7,$C$5=J$7, $D$5=J$7),IF(VLOOKUP($P563, 'Requirements Updated'!$A$4:$P$621,L$1,FALSE)=0, "",VLOOKUP($P563, 'Requirements Updated'!$A$4:$P$621,L$1,FALSE)), "")</f>
        <v/>
      </c>
      <c r="K563" s="35" t="str">
        <f>IF(OR($A$5=K$7,$B$5=K$7,$C$5=K$7, $D$5=K$7),IF(VLOOKUP($P563, 'Requirements Updated'!$A$4:$P$621,M$1,FALSE)=0, "",VLOOKUP($P563, 'Requirements Updated'!$A$4:$P$621,M$1,FALSE)), "")</f>
        <v/>
      </c>
      <c r="L563" s="17"/>
      <c r="M563" s="16" t="s">
        <v>28</v>
      </c>
      <c r="N563" s="17"/>
      <c r="O563" s="16" t="s">
        <v>267</v>
      </c>
      <c r="P563" s="16" t="str">
        <f t="shared" si="24"/>
        <v>Water heaterEnergy factorFractionProposedBuilding/BuildingDetails/Systems/WaterHeating/WaterHeatingSystem/EnergyFactor</v>
      </c>
      <c r="Q563" s="94" t="s">
        <v>1207</v>
      </c>
      <c r="R563" s="18"/>
    </row>
    <row r="564" spans="1:18" ht="26.25" customHeight="1" x14ac:dyDescent="0.2">
      <c r="A564" s="56" t="s">
        <v>396</v>
      </c>
      <c r="B564" s="56" t="s">
        <v>457</v>
      </c>
      <c r="C564" s="56" t="s">
        <v>504</v>
      </c>
      <c r="D564" s="17" t="str">
        <f>IFERROR(VLOOKUP($M564, Tables!$F$3:$G$9, 2, FALSE), "NEEDS QUALIFIER")</f>
        <v>Proposed</v>
      </c>
      <c r="E564" s="56" t="s">
        <v>724</v>
      </c>
      <c r="F564" s="16" t="str">
        <f t="shared" si="23"/>
        <v>Optional</v>
      </c>
      <c r="G564" s="16" t="str">
        <f t="shared" si="25"/>
        <v>Optional</v>
      </c>
      <c r="H564" s="35" t="str">
        <f>IF(OR($A$5=H$7,$B$5=H$7,$C$5=H$7, $D$5=H$7),IF(VLOOKUP($P564, 'Requirements Updated'!$A$4:$P$621,J$1,FALSE)=0, "",VLOOKUP($P564, 'Requirements Updated'!$A$4:$P$621,J$1,FALSE)), "")</f>
        <v/>
      </c>
      <c r="I564" s="35" t="str">
        <f>IF(OR($A$5=I$7,$B$5=I$7,$C$5=I$7, $D$5=I$7),IF(VLOOKUP($P564, 'Requirements Updated'!$A$4:$P$621,K$1,FALSE)=0, "",VLOOKUP($P564, 'Requirements Updated'!$A$4:$P$621,K$1,FALSE)), "")</f>
        <v/>
      </c>
      <c r="J564" s="35" t="str">
        <f>IF(OR($A$5=J$7,$B$5=J$7,$C$5=J$7, $D$5=J$7),IF(VLOOKUP($P564, 'Requirements Updated'!$A$4:$P$621,L$1,FALSE)=0, "",VLOOKUP($P564, 'Requirements Updated'!$A$4:$P$621,L$1,FALSE)), "")</f>
        <v/>
      </c>
      <c r="K564" s="35" t="str">
        <f>IF(OR($A$5=K$7,$B$5=K$7,$C$5=K$7, $D$5=K$7),IF(VLOOKUP($P564, 'Requirements Updated'!$A$4:$P$621,M$1,FALSE)=0, "",VLOOKUP($P564, 'Requirements Updated'!$A$4:$P$621,M$1,FALSE)), "")</f>
        <v/>
      </c>
      <c r="L564" s="17"/>
      <c r="M564" s="16" t="s">
        <v>28</v>
      </c>
      <c r="N564" s="17"/>
      <c r="O564" s="16" t="s">
        <v>268</v>
      </c>
      <c r="P564" s="16" t="str">
        <f t="shared" si="24"/>
        <v>Water heaterFuel typeEnumerationProposedBuilding/BuildingDetails/Systems/WaterHeating/WaterHeatingSystem/FuelType</v>
      </c>
      <c r="Q564" s="94" t="s">
        <v>1207</v>
      </c>
      <c r="R564" s="18"/>
    </row>
    <row r="565" spans="1:18" ht="26.25" customHeight="1" x14ac:dyDescent="0.2">
      <c r="A565" s="56" t="s">
        <v>396</v>
      </c>
      <c r="B565" s="56" t="s">
        <v>269</v>
      </c>
      <c r="C565" s="56" t="s">
        <v>504</v>
      </c>
      <c r="D565" s="17" t="str">
        <f>IFERROR(VLOOKUP($M565, Tables!$F$3:$G$9, 2, FALSE), "NEEDS QUALIFIER")</f>
        <v>Proposed</v>
      </c>
      <c r="E565" s="56" t="s">
        <v>725</v>
      </c>
      <c r="F565" s="16" t="str">
        <f t="shared" si="23"/>
        <v>Optional</v>
      </c>
      <c r="G565" s="16" t="str">
        <f t="shared" si="25"/>
        <v>Optional</v>
      </c>
      <c r="H565" s="35" t="str">
        <f>IF(OR($A$5=H$7,$B$5=H$7,$C$5=H$7, $D$5=H$7),IF(VLOOKUP($P565, 'Requirements Updated'!$A$4:$P$621,J$1,FALSE)=0, "",VLOOKUP($P565, 'Requirements Updated'!$A$4:$P$621,J$1,FALSE)), "")</f>
        <v/>
      </c>
      <c r="I565" s="35" t="str">
        <f>IF(OR($A$5=I$7,$B$5=I$7,$C$5=I$7, $D$5=I$7),IF(VLOOKUP($P565, 'Requirements Updated'!$A$4:$P$621,K$1,FALSE)=0, "",VLOOKUP($P565, 'Requirements Updated'!$A$4:$P$621,K$1,FALSE)), "")</f>
        <v/>
      </c>
      <c r="J565" s="35" t="str">
        <f>IF(OR($A$5=J$7,$B$5=J$7,$C$5=J$7, $D$5=J$7),IF(VLOOKUP($P565, 'Requirements Updated'!$A$4:$P$621,L$1,FALSE)=0, "",VLOOKUP($P565, 'Requirements Updated'!$A$4:$P$621,L$1,FALSE)), "")</f>
        <v/>
      </c>
      <c r="K565" s="35" t="str">
        <f>IF(OR($A$5=K$7,$B$5=K$7,$C$5=K$7, $D$5=K$7),IF(VLOOKUP($P565, 'Requirements Updated'!$A$4:$P$621,M$1,FALSE)=0, "",VLOOKUP($P565, 'Requirements Updated'!$A$4:$P$621,M$1,FALSE)), "")</f>
        <v/>
      </c>
      <c r="L565" s="17"/>
      <c r="M565" s="16" t="s">
        <v>28</v>
      </c>
      <c r="N565" s="17"/>
      <c r="O565" s="16" t="s">
        <v>270</v>
      </c>
      <c r="P565" s="16" t="str">
        <f t="shared" si="24"/>
        <v>Water heaterLocationEnumerationProposedBuilding/BuildingDetails/Systems/WaterHeating/WaterHeatingSystem/Location</v>
      </c>
      <c r="Q565" s="94" t="s">
        <v>1207</v>
      </c>
      <c r="R565" s="18"/>
    </row>
    <row r="566" spans="1:18" ht="26.25" customHeight="1" x14ac:dyDescent="0.2">
      <c r="A566" s="56" t="s">
        <v>396</v>
      </c>
      <c r="B566" s="56" t="s">
        <v>45</v>
      </c>
      <c r="C566" s="56" t="s">
        <v>516</v>
      </c>
      <c r="D566" s="17" t="str">
        <f>IFERROR(VLOOKUP($M566, Tables!$F$3:$G$9, 2, FALSE), "NEEDS QUALIFIER")</f>
        <v>Proposed</v>
      </c>
      <c r="E566" s="56" t="str">
        <f>A566&amp;" Manufacturer Name"</f>
        <v>Water heater Manufacturer Name</v>
      </c>
      <c r="F566" s="16" t="str">
        <f t="shared" si="23"/>
        <v>Optional</v>
      </c>
      <c r="G566" s="16" t="str">
        <f t="shared" si="25"/>
        <v>Optional</v>
      </c>
      <c r="H566" s="35" t="str">
        <f>IF(OR($A$5=H$7,$B$5=H$7,$C$5=H$7, $D$5=H$7),IF(VLOOKUP($P566, 'Requirements Updated'!$A$4:$P$621,J$1,FALSE)=0, "",VLOOKUP($P566, 'Requirements Updated'!$A$4:$P$621,J$1,FALSE)), "")</f>
        <v/>
      </c>
      <c r="I566" s="35" t="str">
        <f>IF(OR($A$5=I$7,$B$5=I$7,$C$5=I$7, $D$5=I$7),IF(VLOOKUP($P566, 'Requirements Updated'!$A$4:$P$621,K$1,FALSE)=0, "",VLOOKUP($P566, 'Requirements Updated'!$A$4:$P$621,K$1,FALSE)), "")</f>
        <v/>
      </c>
      <c r="J566" s="35" t="str">
        <f>IF(OR($A$5=J$7,$B$5=J$7,$C$5=J$7, $D$5=J$7),IF(VLOOKUP($P566, 'Requirements Updated'!$A$4:$P$621,L$1,FALSE)=0, "",VLOOKUP($P566, 'Requirements Updated'!$A$4:$P$621,L$1,FALSE)), "")</f>
        <v/>
      </c>
      <c r="K566" s="35" t="str">
        <f>IF(OR($A$5=K$7,$B$5=K$7,$C$5=K$7, $D$5=K$7),IF(VLOOKUP($P566, 'Requirements Updated'!$A$4:$P$621,M$1,FALSE)=0, "",VLOOKUP($P566, 'Requirements Updated'!$A$4:$P$621,M$1,FALSE)), "")</f>
        <v/>
      </c>
      <c r="L566" s="17"/>
      <c r="M566" s="16" t="s">
        <v>28</v>
      </c>
      <c r="N566" s="17"/>
      <c r="O566" s="16" t="s">
        <v>271</v>
      </c>
      <c r="P566" s="16" t="str">
        <f t="shared" si="24"/>
        <v>Water heaterManufacturerTextProposedBuilding/BuildingDetails/Systems/WaterHeating/WaterHeatingSystem/Manufacturer</v>
      </c>
      <c r="Q566" s="94" t="s">
        <v>1207</v>
      </c>
      <c r="R566" s="18"/>
    </row>
    <row r="567" spans="1:18" ht="26.25" customHeight="1" x14ac:dyDescent="0.2">
      <c r="A567" s="56" t="s">
        <v>396</v>
      </c>
      <c r="B567" s="56" t="s">
        <v>47</v>
      </c>
      <c r="C567" s="56" t="s">
        <v>516</v>
      </c>
      <c r="D567" s="17" t="str">
        <f>IFERROR(VLOOKUP($M567, Tables!$F$3:$G$9, 2, FALSE), "NEEDS QUALIFIER")</f>
        <v>Proposed</v>
      </c>
      <c r="E567" s="56" t="str">
        <f>A567&amp;" Manufacturer Model Number"</f>
        <v>Water heater Manufacturer Model Number</v>
      </c>
      <c r="F567" s="16" t="str">
        <f t="shared" si="23"/>
        <v>Optional</v>
      </c>
      <c r="G567" s="16" t="str">
        <f t="shared" si="25"/>
        <v>Optional</v>
      </c>
      <c r="H567" s="35" t="str">
        <f>IF(OR($A$5=H$7,$B$5=H$7,$C$5=H$7, $D$5=H$7),IF(VLOOKUP($P567, 'Requirements Updated'!$A$4:$P$621,J$1,FALSE)=0, "",VLOOKUP($P567, 'Requirements Updated'!$A$4:$P$621,J$1,FALSE)), "")</f>
        <v/>
      </c>
      <c r="I567" s="35" t="str">
        <f>IF(OR($A$5=I$7,$B$5=I$7,$C$5=I$7, $D$5=I$7),IF(VLOOKUP($P567, 'Requirements Updated'!$A$4:$P$621,K$1,FALSE)=0, "",VLOOKUP($P567, 'Requirements Updated'!$A$4:$P$621,K$1,FALSE)), "")</f>
        <v/>
      </c>
      <c r="J567" s="35" t="str">
        <f>IF(OR($A$5=J$7,$B$5=J$7,$C$5=J$7, $D$5=J$7),IF(VLOOKUP($P567, 'Requirements Updated'!$A$4:$P$621,L$1,FALSE)=0, "",VLOOKUP($P567, 'Requirements Updated'!$A$4:$P$621,L$1,FALSE)), "")</f>
        <v/>
      </c>
      <c r="K567" s="35" t="str">
        <f>IF(OR($A$5=K$7,$B$5=K$7,$C$5=K$7, $D$5=K$7),IF(VLOOKUP($P567, 'Requirements Updated'!$A$4:$P$621,M$1,FALSE)=0, "",VLOOKUP($P567, 'Requirements Updated'!$A$4:$P$621,M$1,FALSE)), "")</f>
        <v/>
      </c>
      <c r="L567" s="17"/>
      <c r="M567" s="16" t="s">
        <v>28</v>
      </c>
      <c r="N567" s="17"/>
      <c r="O567" s="16" t="s">
        <v>671</v>
      </c>
      <c r="P567" s="16" t="str">
        <f t="shared" si="24"/>
        <v>Water heaterModel numberTextProposedBuilding/BuildingDetails/Systems/WaterHeating/WaterHeatingSystem/ModelNumber</v>
      </c>
      <c r="Q567" s="94" t="s">
        <v>1207</v>
      </c>
      <c r="R567" s="18"/>
    </row>
    <row r="568" spans="1:18" ht="26.25" customHeight="1" x14ac:dyDescent="0.2">
      <c r="A568" s="56" t="s">
        <v>396</v>
      </c>
      <c r="B568" s="56" t="s">
        <v>273</v>
      </c>
      <c r="C568" s="56" t="s">
        <v>504</v>
      </c>
      <c r="D568" s="17" t="str">
        <f>IFERROR(VLOOKUP($M568, Tables!$F$3:$G$9, 2, FALSE), "NEEDS QUALIFIER")</f>
        <v>Proposed</v>
      </c>
      <c r="E568" s="56" t="s">
        <v>723</v>
      </c>
      <c r="F568" s="16" t="str">
        <f t="shared" si="23"/>
        <v>Optional</v>
      </c>
      <c r="G568" s="16" t="str">
        <f t="shared" si="25"/>
        <v>Optional</v>
      </c>
      <c r="H568" s="35" t="str">
        <f>IF(OR($A$5=H$7,$B$5=H$7,$C$5=H$7, $D$5=H$7),IF(VLOOKUP($P568, 'Requirements Updated'!$A$4:$P$621,J$1,FALSE)=0, "",VLOOKUP($P568, 'Requirements Updated'!$A$4:$P$621,J$1,FALSE)), "")</f>
        <v/>
      </c>
      <c r="I568" s="35" t="str">
        <f>IF(OR($A$5=I$7,$B$5=I$7,$C$5=I$7, $D$5=I$7),IF(VLOOKUP($P568, 'Requirements Updated'!$A$4:$P$621,K$1,FALSE)=0, "",VLOOKUP($P568, 'Requirements Updated'!$A$4:$P$621,K$1,FALSE)), "")</f>
        <v/>
      </c>
      <c r="J568" s="35" t="str">
        <f>IF(OR($A$5=J$7,$B$5=J$7,$C$5=J$7, $D$5=J$7),IF(VLOOKUP($P568, 'Requirements Updated'!$A$4:$P$621,L$1,FALSE)=0, "",VLOOKUP($P568, 'Requirements Updated'!$A$4:$P$621,L$1,FALSE)), "")</f>
        <v/>
      </c>
      <c r="K568" s="35" t="str">
        <f>IF(OR($A$5=K$7,$B$5=K$7,$C$5=K$7, $D$5=K$7),IF(VLOOKUP($P568, 'Requirements Updated'!$A$4:$P$621,M$1,FALSE)=0, "",VLOOKUP($P568, 'Requirements Updated'!$A$4:$P$621,M$1,FALSE)), "")</f>
        <v/>
      </c>
      <c r="L568" s="17"/>
      <c r="M568" s="16" t="s">
        <v>28</v>
      </c>
      <c r="N568" s="17"/>
      <c r="O568" s="16" t="s">
        <v>274</v>
      </c>
      <c r="P568" s="16" t="str">
        <f t="shared" si="24"/>
        <v>Water heaterWater heater typeEnumerationProposedBuilding/BuildingDetails/Systems/WaterHeating/WaterHeatingSystem/WaterHeaterType</v>
      </c>
      <c r="Q568" s="94" t="s">
        <v>1207</v>
      </c>
      <c r="R568" s="18"/>
    </row>
    <row r="569" spans="1:18" ht="26.25" customHeight="1" x14ac:dyDescent="0.2">
      <c r="A569" s="56" t="s">
        <v>396</v>
      </c>
      <c r="B569" s="56" t="s">
        <v>275</v>
      </c>
      <c r="C569" s="56" t="s">
        <v>616</v>
      </c>
      <c r="D569" s="17" t="str">
        <f>IFERROR(VLOOKUP($M569, Tables!$F$3:$G$9, 2, FALSE), "NEEDS QUALIFIER")</f>
        <v>Proposed</v>
      </c>
      <c r="E569" s="56" t="s">
        <v>726</v>
      </c>
      <c r="F569" s="16" t="str">
        <f t="shared" si="23"/>
        <v>Optional</v>
      </c>
      <c r="G569" s="16" t="str">
        <f t="shared" si="25"/>
        <v>Optional</v>
      </c>
      <c r="H569" s="35" t="str">
        <f>IF(OR($A$5=H$7,$B$5=H$7,$C$5=H$7, $D$5=H$7),IF(VLOOKUP($P569, 'Requirements Updated'!$A$4:$P$621,J$1,FALSE)=0, "",VLOOKUP($P569, 'Requirements Updated'!$A$4:$P$621,J$1,FALSE)), "")</f>
        <v/>
      </c>
      <c r="I569" s="35" t="str">
        <f>IF(OR($A$5=I$7,$B$5=I$7,$C$5=I$7, $D$5=I$7),IF(VLOOKUP($P569, 'Requirements Updated'!$A$4:$P$621,K$1,FALSE)=0, "",VLOOKUP($P569, 'Requirements Updated'!$A$4:$P$621,K$1,FALSE)), "")</f>
        <v/>
      </c>
      <c r="J569" s="35" t="str">
        <f>IF(OR($A$5=J$7,$B$5=J$7,$C$5=J$7, $D$5=J$7),IF(VLOOKUP($P569, 'Requirements Updated'!$A$4:$P$621,L$1,FALSE)=0, "",VLOOKUP($P569, 'Requirements Updated'!$A$4:$P$621,L$1,FALSE)), "")</f>
        <v/>
      </c>
      <c r="K569" s="35" t="str">
        <f>IF(OR($A$5=K$7,$B$5=K$7,$C$5=K$7, $D$5=K$7),IF(VLOOKUP($P569, 'Requirements Updated'!$A$4:$P$621,M$1,FALSE)=0, "",VLOOKUP($P569, 'Requirements Updated'!$A$4:$P$621,M$1,FALSE)), "")</f>
        <v/>
      </c>
      <c r="L569" s="17"/>
      <c r="M569" s="16" t="s">
        <v>28</v>
      </c>
      <c r="N569" s="17"/>
      <c r="O569" s="16" t="s">
        <v>276</v>
      </c>
      <c r="P569" s="16" t="str">
        <f t="shared" si="24"/>
        <v>Water heaterTank volumeNumber (gallons)ProposedBuilding/BuildingDetails/Systems/WaterHeating/WaterHeatingSystem/TankVolume</v>
      </c>
      <c r="Q569" s="94" t="s">
        <v>1207</v>
      </c>
      <c r="R569" s="18"/>
    </row>
    <row r="570" spans="1:18" ht="26.25" customHeight="1" x14ac:dyDescent="0.2">
      <c r="A570" s="56" t="s">
        <v>396</v>
      </c>
      <c r="B570" s="56" t="s">
        <v>614</v>
      </c>
      <c r="C570" s="56" t="s">
        <v>516</v>
      </c>
      <c r="D570" s="17" t="str">
        <f>IFERROR(VLOOKUP($M570, Tables!$F$3:$G$9, 2, FALSE), "NEEDS QUALIFIER")</f>
        <v>Proposed</v>
      </c>
      <c r="E570" s="56" t="str">
        <f>A570&amp;" Manufactured Year"</f>
        <v>Water heater Manufactured Year</v>
      </c>
      <c r="F570" s="16" t="str">
        <f t="shared" si="23"/>
        <v>Optional</v>
      </c>
      <c r="G570" s="16" t="str">
        <f t="shared" si="25"/>
        <v>Optional</v>
      </c>
      <c r="H570" s="35" t="str">
        <f>IF(OR($A$5=H$7,$B$5=H$7,$C$5=H$7, $D$5=H$7),IF(VLOOKUP($P570, 'Requirements Updated'!$A$4:$P$621,J$1,FALSE)=0, "",VLOOKUP($P570, 'Requirements Updated'!$A$4:$P$621,J$1,FALSE)), "")</f>
        <v/>
      </c>
      <c r="I570" s="35" t="str">
        <f>IF(OR($A$5=I$7,$B$5=I$7,$C$5=I$7, $D$5=I$7),IF(VLOOKUP($P570, 'Requirements Updated'!$A$4:$P$621,K$1,FALSE)=0, "",VLOOKUP($P570, 'Requirements Updated'!$A$4:$P$621,K$1,FALSE)), "")</f>
        <v/>
      </c>
      <c r="J570" s="35" t="str">
        <f>IF(OR($A$5=J$7,$B$5=J$7,$C$5=J$7, $D$5=J$7),IF(VLOOKUP($P570, 'Requirements Updated'!$A$4:$P$621,L$1,FALSE)=0, "",VLOOKUP($P570, 'Requirements Updated'!$A$4:$P$621,L$1,FALSE)), "")</f>
        <v/>
      </c>
      <c r="K570" s="35" t="str">
        <f>IF(OR($A$5=K$7,$B$5=K$7,$C$5=K$7, $D$5=K$7),IF(VLOOKUP($P570, 'Requirements Updated'!$A$4:$P$621,M$1,FALSE)=0, "",VLOOKUP($P570, 'Requirements Updated'!$A$4:$P$621,M$1,FALSE)), "")</f>
        <v/>
      </c>
      <c r="L570" s="17"/>
      <c r="M570" s="16" t="s">
        <v>28</v>
      </c>
      <c r="N570" s="17"/>
      <c r="O570" s="16" t="s">
        <v>272</v>
      </c>
      <c r="P570" s="16" t="str">
        <f t="shared" si="24"/>
        <v>Water heaterModel year TextProposedBuilding/BuildingDetails/Systems/WaterHeating/WaterHeatingSystem/ModelYear</v>
      </c>
      <c r="Q570" s="94" t="s">
        <v>1207</v>
      </c>
      <c r="R570" s="18"/>
    </row>
    <row r="571" spans="1:18" ht="26.25" customHeight="1" x14ac:dyDescent="0.2">
      <c r="A571" s="56" t="s">
        <v>396</v>
      </c>
      <c r="B571" s="56" t="s">
        <v>58</v>
      </c>
      <c r="C571" s="56" t="s">
        <v>504</v>
      </c>
      <c r="D571" s="17" t="str">
        <f>IFERROR(VLOOKUP($M571, Tables!$F$3:$G$9, 2, FALSE), "NEEDS QUALIFIER")</f>
        <v>Proposed</v>
      </c>
      <c r="E571" s="56" t="s">
        <v>596</v>
      </c>
      <c r="F571" s="16" t="str">
        <f t="shared" si="23"/>
        <v>Optional</v>
      </c>
      <c r="G571" s="16" t="str">
        <f t="shared" si="25"/>
        <v>Optional</v>
      </c>
      <c r="H571" s="35" t="str">
        <f>IF(OR($A$5=H$7,$B$5=H$7,$C$5=H$7, $D$5=H$7),IF(VLOOKUP($P571, 'Requirements Updated'!$A$4:$P$621,J$1,FALSE)=0, "",VLOOKUP($P571, 'Requirements Updated'!$A$4:$P$621,J$1,FALSE)), "")</f>
        <v/>
      </c>
      <c r="I571" s="35" t="str">
        <f>IF(OR($A$5=I$7,$B$5=I$7,$C$5=I$7, $D$5=I$7),IF(VLOOKUP($P571, 'Requirements Updated'!$A$4:$P$621,K$1,FALSE)=0, "",VLOOKUP($P571, 'Requirements Updated'!$A$4:$P$621,K$1,FALSE)), "")</f>
        <v/>
      </c>
      <c r="J571" s="35" t="str">
        <f>IF(OR($A$5=J$7,$B$5=J$7,$C$5=J$7, $D$5=J$7),IF(VLOOKUP($P571, 'Requirements Updated'!$A$4:$P$621,L$1,FALSE)=0, "",VLOOKUP($P571, 'Requirements Updated'!$A$4:$P$621,L$1,FALSE)), "")</f>
        <v/>
      </c>
      <c r="K571" s="35" t="str">
        <f>IF(OR($A$5=K$7,$B$5=K$7,$C$5=K$7, $D$5=K$7),IF(VLOOKUP($P571, 'Requirements Updated'!$A$4:$P$621,M$1,FALSE)=0, "",VLOOKUP($P571, 'Requirements Updated'!$A$4:$P$621,M$1,FALSE)), "")</f>
        <v/>
      </c>
      <c r="L571" s="17"/>
      <c r="M571" s="16" t="s">
        <v>28</v>
      </c>
      <c r="N571" s="17"/>
      <c r="O571" s="16" t="s">
        <v>672</v>
      </c>
      <c r="P571" s="16" t="str">
        <f t="shared" si="24"/>
        <v>Water heaterThird party certificationEnumerationProposedBuilding/BuildingDetails/Systems/WaterHeating/WaterHeatingSystem/ThirdPartyCertification</v>
      </c>
      <c r="Q571" s="94" t="s">
        <v>1207</v>
      </c>
      <c r="R571" s="18"/>
    </row>
    <row r="572" spans="1:18" ht="26.1" customHeight="1" x14ac:dyDescent="0.2">
      <c r="A572" s="56" t="s">
        <v>396</v>
      </c>
      <c r="B572" s="56" t="s">
        <v>660</v>
      </c>
      <c r="C572" s="56" t="s">
        <v>661</v>
      </c>
      <c r="D572" s="17" t="str">
        <f>IFERROR(VLOOKUP($M572, Tables!$F$3:$G$9, 2, FALSE), "NEEDS QUALIFIER")</f>
        <v>Post</v>
      </c>
      <c r="E572" s="56" t="s">
        <v>730</v>
      </c>
      <c r="F572" s="16" t="str">
        <f t="shared" si="23"/>
        <v>Optional</v>
      </c>
      <c r="G572" s="16" t="str">
        <f t="shared" si="25"/>
        <v>Optional</v>
      </c>
      <c r="H572" s="35" t="str">
        <f>IF(OR($A$5=H$7,$B$5=H$7,$C$5=H$7, $D$5=H$7),IF(VLOOKUP($P572, 'Requirements Updated'!$A$4:$P$621,J$1,FALSE)=0, "",VLOOKUP($P572, 'Requirements Updated'!$A$4:$P$621,J$1,FALSE)), "")</f>
        <v/>
      </c>
      <c r="I572" s="35" t="str">
        <f>IF(OR($A$5=I$7,$B$5=I$7,$C$5=I$7, $D$5=I$7),IF(VLOOKUP($P572, 'Requirements Updated'!$A$4:$P$621,K$1,FALSE)=0, "",VLOOKUP($P572, 'Requirements Updated'!$A$4:$P$621,K$1,FALSE)), "")</f>
        <v/>
      </c>
      <c r="J572" s="35" t="str">
        <f>IF(OR($A$5=J$7,$B$5=J$7,$C$5=J$7, $D$5=J$7),IF(VLOOKUP($P572, 'Requirements Updated'!$A$4:$P$621,L$1,FALSE)=0, "",VLOOKUP($P572, 'Requirements Updated'!$A$4:$P$621,L$1,FALSE)), "")</f>
        <v/>
      </c>
      <c r="K572" s="35" t="str">
        <f>IF(OR($A$5=K$7,$B$5=K$7,$C$5=K$7, $D$5=K$7),IF(VLOOKUP($P572, 'Requirements Updated'!$A$4:$P$621,M$1,FALSE)=0, "",VLOOKUP($P572, 'Requirements Updated'!$A$4:$P$621,M$1,FALSE)), "")</f>
        <v/>
      </c>
      <c r="L572" s="17"/>
      <c r="M572" s="16" t="s">
        <v>296</v>
      </c>
      <c r="N572" s="17"/>
      <c r="O572" s="16" t="s">
        <v>664</v>
      </c>
      <c r="P572" s="16" t="str">
        <f t="shared" si="24"/>
        <v>Water heaterPipe R valueNumber PostBuilding/BuildingDetails/Systems/WaterHeating/WaterHeatingSystem/WaterHeaterImprovement/Pipe/PipeRValue</v>
      </c>
      <c r="Q572" s="94"/>
      <c r="R572" s="18"/>
    </row>
    <row r="573" spans="1:18" ht="26.25" customHeight="1" x14ac:dyDescent="0.2">
      <c r="A573" s="56" t="s">
        <v>396</v>
      </c>
      <c r="B573" s="56" t="s">
        <v>659</v>
      </c>
      <c r="C573" s="56" t="s">
        <v>662</v>
      </c>
      <c r="D573" s="17" t="str">
        <f>IFERROR(VLOOKUP($M573, Tables!$F$3:$G$9, 2, FALSE), "NEEDS QUALIFIER")</f>
        <v>Post</v>
      </c>
      <c r="E573" s="56" t="s">
        <v>729</v>
      </c>
      <c r="F573" s="16" t="str">
        <f t="shared" si="23"/>
        <v>Optional</v>
      </c>
      <c r="G573" s="16" t="str">
        <f t="shared" si="25"/>
        <v>Optional</v>
      </c>
      <c r="H573" s="35" t="str">
        <f>IF(OR($A$5=H$7,$B$5=H$7,$C$5=H$7, $D$5=H$7),IF(VLOOKUP($P573, 'Requirements Updated'!$A$4:$P$621,J$1,FALSE)=0, "",VLOOKUP($P573, 'Requirements Updated'!$A$4:$P$621,J$1,FALSE)), "")</f>
        <v/>
      </c>
      <c r="I573" s="35" t="str">
        <f>IF(OR($A$5=I$7,$B$5=I$7,$C$5=I$7, $D$5=I$7),IF(VLOOKUP($P573, 'Requirements Updated'!$A$4:$P$621,K$1,FALSE)=0, "",VLOOKUP($P573, 'Requirements Updated'!$A$4:$P$621,K$1,FALSE)), "")</f>
        <v/>
      </c>
      <c r="J573" s="35" t="str">
        <f>IF(OR($A$5=J$7,$B$5=J$7,$C$5=J$7, $D$5=J$7),IF(VLOOKUP($P573, 'Requirements Updated'!$A$4:$P$621,L$1,FALSE)=0, "",VLOOKUP($P573, 'Requirements Updated'!$A$4:$P$621,L$1,FALSE)), "")</f>
        <v/>
      </c>
      <c r="K573" s="35" t="str">
        <f>IF(OR($A$5=K$7,$B$5=K$7,$C$5=K$7, $D$5=K$7),IF(VLOOKUP($P573, 'Requirements Updated'!$A$4:$P$621,M$1,FALSE)=0, "",VLOOKUP($P573, 'Requirements Updated'!$A$4:$P$621,M$1,FALSE)), "")</f>
        <v/>
      </c>
      <c r="L573" s="17"/>
      <c r="M573" s="16" t="s">
        <v>296</v>
      </c>
      <c r="N573" s="17"/>
      <c r="O573" s="16" t="s">
        <v>663</v>
      </c>
      <c r="P573" s="16" t="str">
        <f t="shared" si="24"/>
        <v>Water heaterLength of pipe insulatedNumber (ft)PostBuilding/BuildingDetails/Systems/WaterHeating/WaterHeatingSystem/WaterHeaterImprovement/Pipe/LengthofPipeInsulated</v>
      </c>
      <c r="Q573" s="94"/>
      <c r="R573" s="18"/>
    </row>
    <row r="574" spans="1:18" ht="26.25" customHeight="1" x14ac:dyDescent="0.2">
      <c r="A574" s="56" t="s">
        <v>396</v>
      </c>
      <c r="B574" s="56" t="s">
        <v>645</v>
      </c>
      <c r="C574" s="56" t="s">
        <v>573</v>
      </c>
      <c r="D574" s="17" t="str">
        <f>IFERROR(VLOOKUP($M574, Tables!$F$3:$G$9, 2, FALSE), "NEEDS QUALIFIER")</f>
        <v>Post</v>
      </c>
      <c r="E574" s="56" t="s">
        <v>728</v>
      </c>
      <c r="F574" s="16" t="str">
        <f t="shared" si="23"/>
        <v>Optional</v>
      </c>
      <c r="G574" s="16" t="str">
        <f t="shared" si="25"/>
        <v>Optional</v>
      </c>
      <c r="H574" s="35" t="str">
        <f>IF(OR($A$5=H$7,$B$5=H$7,$C$5=H$7, $D$5=H$7),IF(VLOOKUP($P574, 'Requirements Updated'!$A$4:$P$621,J$1,FALSE)=0, "",VLOOKUP($P574, 'Requirements Updated'!$A$4:$P$621,J$1,FALSE)), "")</f>
        <v/>
      </c>
      <c r="I574" s="35" t="str">
        <f>IF(OR($A$5=I$7,$B$5=I$7,$C$5=I$7, $D$5=I$7),IF(VLOOKUP($P574, 'Requirements Updated'!$A$4:$P$621,K$1,FALSE)=0, "",VLOOKUP($P574, 'Requirements Updated'!$A$4:$P$621,K$1,FALSE)), "")</f>
        <v/>
      </c>
      <c r="J574" s="35" t="str">
        <f>IF(OR($A$5=J$7,$B$5=J$7,$C$5=J$7, $D$5=J$7),IF(VLOOKUP($P574, 'Requirements Updated'!$A$4:$P$621,L$1,FALSE)=0, "",VLOOKUP($P574, 'Requirements Updated'!$A$4:$P$621,L$1,FALSE)), "")</f>
        <v/>
      </c>
      <c r="K574" s="35" t="str">
        <f>IF(OR($A$5=K$7,$B$5=K$7,$C$5=K$7, $D$5=K$7),IF(VLOOKUP($P574, 'Requirements Updated'!$A$4:$P$621,M$1,FALSE)=0, "",VLOOKUP($P574, 'Requirements Updated'!$A$4:$P$621,M$1,FALSE)), "")</f>
        <v/>
      </c>
      <c r="L574" s="17"/>
      <c r="M574" s="16" t="s">
        <v>296</v>
      </c>
      <c r="N574" s="17"/>
      <c r="O574" s="16" t="s">
        <v>463</v>
      </c>
      <c r="P574" s="16" t="str">
        <f t="shared" si="24"/>
        <v>Water heaterHot water temperatureNumber (degrees F)PostBuilding/BuildingDetails/Systems/WaterHeating/WaterHeatingSystem/HotWaterTemperature</v>
      </c>
      <c r="Q574" s="94"/>
      <c r="R574" s="18"/>
    </row>
    <row r="575" spans="1:18" ht="26.25" customHeight="1" x14ac:dyDescent="0.2">
      <c r="A575" s="56" t="s">
        <v>396</v>
      </c>
      <c r="B575" s="56" t="s">
        <v>334</v>
      </c>
      <c r="C575" s="56" t="s">
        <v>517</v>
      </c>
      <c r="D575" s="17" t="str">
        <f>IFERROR(VLOOKUP($M575, Tables!$F$3:$G$9, 2, FALSE), "NEEDS QUALIFIER")</f>
        <v>Post</v>
      </c>
      <c r="E575" s="56" t="s">
        <v>727</v>
      </c>
      <c r="F575" s="16" t="str">
        <f t="shared" si="23"/>
        <v>Optional</v>
      </c>
      <c r="G575" s="16" t="str">
        <f t="shared" si="25"/>
        <v>Optional</v>
      </c>
      <c r="H575" s="35" t="str">
        <f>IF(OR($A$5=H$7,$B$5=H$7,$C$5=H$7, $D$5=H$7),IF(VLOOKUP($P575, 'Requirements Updated'!$A$4:$P$621,J$1,FALSE)=0, "",VLOOKUP($P575, 'Requirements Updated'!$A$4:$P$621,J$1,FALSE)), "")</f>
        <v/>
      </c>
      <c r="I575" s="35" t="str">
        <f>IF(OR($A$5=I$7,$B$5=I$7,$C$5=I$7, $D$5=I$7),IF(VLOOKUP($P575, 'Requirements Updated'!$A$4:$P$621,K$1,FALSE)=0, "",VLOOKUP($P575, 'Requirements Updated'!$A$4:$P$621,K$1,FALSE)), "")</f>
        <v/>
      </c>
      <c r="J575" s="35" t="str">
        <f>IF(OR($A$5=J$7,$B$5=J$7,$C$5=J$7, $D$5=J$7),IF(VLOOKUP($P575, 'Requirements Updated'!$A$4:$P$621,L$1,FALSE)=0, "",VLOOKUP($P575, 'Requirements Updated'!$A$4:$P$621,L$1,FALSE)), "")</f>
        <v/>
      </c>
      <c r="K575" s="35" t="str">
        <f>IF(OR($A$5=K$7,$B$5=K$7,$C$5=K$7, $D$5=K$7),IF(VLOOKUP($P575, 'Requirements Updated'!$A$4:$P$621,M$1,FALSE)=0, "",VLOOKUP($P575, 'Requirements Updated'!$A$4:$P$621,M$1,FALSE)), "")</f>
        <v/>
      </c>
      <c r="L575" s="17"/>
      <c r="M575" s="16" t="s">
        <v>296</v>
      </c>
      <c r="N575" s="17"/>
      <c r="O575" s="16" t="s">
        <v>369</v>
      </c>
      <c r="P575" s="16" t="str">
        <f t="shared" si="24"/>
        <v>Water heaterHeating capacityNumber (Btuh)PostBuilding/BuildingDetails/Systems/WaterHeating/WaterHeatingSystem/HeatingCapacity</v>
      </c>
      <c r="Q575" s="94"/>
      <c r="R575" s="18"/>
    </row>
    <row r="576" spans="1:18" ht="26.25" customHeight="1" x14ac:dyDescent="0.2">
      <c r="A576" s="56" t="s">
        <v>396</v>
      </c>
      <c r="B576" s="56" t="s">
        <v>264</v>
      </c>
      <c r="C576" s="56" t="s">
        <v>520</v>
      </c>
      <c r="D576" s="17" t="str">
        <f>IFERROR(VLOOKUP($M576, Tables!$F$3:$G$9, 2, FALSE), "NEEDS QUALIFIER")</f>
        <v>Post</v>
      </c>
      <c r="E576" s="56" t="s">
        <v>1163</v>
      </c>
      <c r="F576" s="16" t="str">
        <f t="shared" si="23"/>
        <v>Optional</v>
      </c>
      <c r="G576" s="16" t="str">
        <f t="shared" si="25"/>
        <v>Optional</v>
      </c>
      <c r="H576" s="35" t="str">
        <f>IF(OR($A$5=H$7,$B$5=H$7,$C$5=H$7, $D$5=H$7),IF(VLOOKUP($P576, 'Requirements Updated'!$A$4:$P$621,J$1,FALSE)=0, "",VLOOKUP($P576, 'Requirements Updated'!$A$4:$P$621,J$1,FALSE)), "")</f>
        <v/>
      </c>
      <c r="I576" s="35" t="str">
        <f>IF(OR($A$5=I$7,$B$5=I$7,$C$5=I$7, $D$5=I$7),IF(VLOOKUP($P576, 'Requirements Updated'!$A$4:$P$621,K$1,FALSE)=0, "",VLOOKUP($P576, 'Requirements Updated'!$A$4:$P$621,K$1,FALSE)), "")</f>
        <v/>
      </c>
      <c r="J576" s="35" t="str">
        <f>IF(OR($A$5=J$7,$B$5=J$7,$C$5=J$7, $D$5=J$7),IF(VLOOKUP($P576, 'Requirements Updated'!$A$4:$P$621,L$1,FALSE)=0, "",VLOOKUP($P576, 'Requirements Updated'!$A$4:$P$621,L$1,FALSE)), "")</f>
        <v/>
      </c>
      <c r="K576" s="35" t="str">
        <f>IF(OR($A$5=K$7,$B$5=K$7,$C$5=K$7, $D$5=K$7),IF(VLOOKUP($P576, 'Requirements Updated'!$A$4:$P$621,M$1,FALSE)=0, "",VLOOKUP($P576, 'Requirements Updated'!$A$4:$P$621,M$1,FALSE)), "")</f>
        <v/>
      </c>
      <c r="L576" s="17"/>
      <c r="M576" s="16" t="s">
        <v>296</v>
      </c>
      <c r="N576" s="17"/>
      <c r="O576" s="16" t="s">
        <v>265</v>
      </c>
      <c r="P576" s="16" t="str">
        <f t="shared" si="24"/>
        <v>Water heaterCombustion ventilation system orphanedBooleanPostBuilding/BuildingDetails/Systems/WaterHeating/WaterHeatingSystem/CombustionVentilationOrphaned</v>
      </c>
      <c r="Q576" s="94"/>
      <c r="R576" s="18"/>
    </row>
    <row r="577" spans="1:18" ht="28.5" customHeight="1" x14ac:dyDescent="0.2">
      <c r="A577" s="56" t="s">
        <v>396</v>
      </c>
      <c r="B577" s="56" t="s">
        <v>658</v>
      </c>
      <c r="C577" s="56" t="s">
        <v>505</v>
      </c>
      <c r="D577" s="17" t="str">
        <f>IFERROR(VLOOKUP($M577, Tables!$F$3:$G$9, 2, FALSE), "NEEDS QUALIFIER")</f>
        <v>Post</v>
      </c>
      <c r="E577" s="56" t="s">
        <v>657</v>
      </c>
      <c r="F577" s="16" t="str">
        <f t="shared" si="23"/>
        <v>Optional</v>
      </c>
      <c r="G577" s="16" t="str">
        <f t="shared" si="25"/>
        <v>Optional</v>
      </c>
      <c r="H577" s="35" t="str">
        <f>IF(OR($A$5=H$7,$B$5=H$7,$C$5=H$7, $D$5=H$7),IF(VLOOKUP($P577, 'Requirements Updated'!$A$4:$P$621,J$1,FALSE)=0, "",VLOOKUP($P577, 'Requirements Updated'!$A$4:$P$621,J$1,FALSE)), "")</f>
        <v/>
      </c>
      <c r="I577" s="35" t="str">
        <f>IF(OR($A$5=I$7,$B$5=I$7,$C$5=I$7, $D$5=I$7),IF(VLOOKUP($P577, 'Requirements Updated'!$A$4:$P$621,K$1,FALSE)=0, "",VLOOKUP($P577, 'Requirements Updated'!$A$4:$P$621,K$1,FALSE)), "")</f>
        <v/>
      </c>
      <c r="J577" s="35" t="str">
        <f>IF(OR($A$5=J$7,$B$5=J$7,$C$5=J$7, $D$5=J$7),IF(VLOOKUP($P577, 'Requirements Updated'!$A$4:$P$621,L$1,FALSE)=0, "",VLOOKUP($P577, 'Requirements Updated'!$A$4:$P$621,L$1,FALSE)), "")</f>
        <v/>
      </c>
      <c r="K577" s="35" t="str">
        <f>IF(OR($A$5=K$7,$B$5=K$7,$C$5=K$7, $D$5=K$7),IF(VLOOKUP($P577, 'Requirements Updated'!$A$4:$P$621,M$1,FALSE)=0, "",VLOOKUP($P577, 'Requirements Updated'!$A$4:$P$621,M$1,FALSE)), "")</f>
        <v/>
      </c>
      <c r="L577" s="17"/>
      <c r="M577" s="16" t="s">
        <v>296</v>
      </c>
      <c r="N577" s="17"/>
      <c r="O577" s="16" t="s">
        <v>670</v>
      </c>
      <c r="P577" s="16" t="str">
        <f t="shared" si="24"/>
        <v>Water heaterRecovery efficiencyFractionPostBuilding/BuildingDetails/Systems/WaterHeating/WaterHeatingSystem/RecoveryEfficiency</v>
      </c>
      <c r="Q577" s="94"/>
      <c r="R577" s="18"/>
    </row>
    <row r="578" spans="1:18" ht="26.25" customHeight="1" x14ac:dyDescent="0.2">
      <c r="A578" s="56" t="s">
        <v>396</v>
      </c>
      <c r="B578" s="56" t="s">
        <v>266</v>
      </c>
      <c r="C578" s="56" t="s">
        <v>505</v>
      </c>
      <c r="D578" s="17" t="str">
        <f>IFERROR(VLOOKUP($M578, Tables!$F$3:$G$9, 2, FALSE), "NEEDS QUALIFIER")</f>
        <v>Post</v>
      </c>
      <c r="E578" s="56" t="s">
        <v>615</v>
      </c>
      <c r="F578" s="16" t="str">
        <f t="shared" si="23"/>
        <v>Optional</v>
      </c>
      <c r="G578" s="16" t="str">
        <f t="shared" si="25"/>
        <v>Optional</v>
      </c>
      <c r="H578" s="35" t="str">
        <f>IF(OR($A$5=H$7,$B$5=H$7,$C$5=H$7, $D$5=H$7),IF(VLOOKUP($P578, 'Requirements Updated'!$A$4:$P$621,J$1,FALSE)=0, "",VLOOKUP($P578, 'Requirements Updated'!$A$4:$P$621,J$1,FALSE)), "")</f>
        <v/>
      </c>
      <c r="I578" s="35" t="str">
        <f>IF(OR($A$5=I$7,$B$5=I$7,$C$5=I$7, $D$5=I$7),IF(VLOOKUP($P578, 'Requirements Updated'!$A$4:$P$621,K$1,FALSE)=0, "",VLOOKUP($P578, 'Requirements Updated'!$A$4:$P$621,K$1,FALSE)), "")</f>
        <v/>
      </c>
      <c r="J578" s="35" t="str">
        <f>IF(OR($A$5=J$7,$B$5=J$7,$C$5=J$7, $D$5=J$7),IF(VLOOKUP($P578, 'Requirements Updated'!$A$4:$P$621,L$1,FALSE)=0, "",VLOOKUP($P578, 'Requirements Updated'!$A$4:$P$621,L$1,FALSE)), "")</f>
        <v/>
      </c>
      <c r="K578" s="35" t="str">
        <f>IF(OR($A$5=K$7,$B$5=K$7,$C$5=K$7, $D$5=K$7),IF(VLOOKUP($P578, 'Requirements Updated'!$A$4:$P$621,M$1,FALSE)=0, "",VLOOKUP($P578, 'Requirements Updated'!$A$4:$P$621,M$1,FALSE)), "")</f>
        <v/>
      </c>
      <c r="L578" s="17"/>
      <c r="M578" s="16" t="s">
        <v>296</v>
      </c>
      <c r="N578" s="17"/>
      <c r="O578" s="16" t="s">
        <v>267</v>
      </c>
      <c r="P578" s="16" t="str">
        <f t="shared" si="24"/>
        <v>Water heaterEnergy factorFractionPostBuilding/BuildingDetails/Systems/WaterHeating/WaterHeatingSystem/EnergyFactor</v>
      </c>
      <c r="Q578" s="94"/>
      <c r="R578" s="18"/>
    </row>
    <row r="579" spans="1:18" ht="26.25" customHeight="1" x14ac:dyDescent="0.2">
      <c r="A579" s="56" t="s">
        <v>396</v>
      </c>
      <c r="B579" s="56" t="s">
        <v>457</v>
      </c>
      <c r="C579" s="56" t="s">
        <v>504</v>
      </c>
      <c r="D579" s="17" t="str">
        <f>IFERROR(VLOOKUP($M579, Tables!$F$3:$G$9, 2, FALSE), "NEEDS QUALIFIER")</f>
        <v>Post</v>
      </c>
      <c r="E579" s="56" t="s">
        <v>724</v>
      </c>
      <c r="F579" s="16" t="str">
        <f t="shared" si="23"/>
        <v>Optional</v>
      </c>
      <c r="G579" s="16" t="str">
        <f t="shared" si="25"/>
        <v>Optional</v>
      </c>
      <c r="H579" s="35" t="str">
        <f>IF(OR($A$5=H$7,$B$5=H$7,$C$5=H$7, $D$5=H$7),IF(VLOOKUP($P579, 'Requirements Updated'!$A$4:$P$621,J$1,FALSE)=0, "",VLOOKUP($P579, 'Requirements Updated'!$A$4:$P$621,J$1,FALSE)), "")</f>
        <v/>
      </c>
      <c r="I579" s="35" t="str">
        <f>IF(OR($A$5=I$7,$B$5=I$7,$C$5=I$7, $D$5=I$7),IF(VLOOKUP($P579, 'Requirements Updated'!$A$4:$P$621,K$1,FALSE)=0, "",VLOOKUP($P579, 'Requirements Updated'!$A$4:$P$621,K$1,FALSE)), "")</f>
        <v/>
      </c>
      <c r="J579" s="35" t="str">
        <f>IF(OR($A$5=J$7,$B$5=J$7,$C$5=J$7, $D$5=J$7),IF(VLOOKUP($P579, 'Requirements Updated'!$A$4:$P$621,L$1,FALSE)=0, "",VLOOKUP($P579, 'Requirements Updated'!$A$4:$P$621,L$1,FALSE)), "")</f>
        <v/>
      </c>
      <c r="K579" s="35" t="str">
        <f>IF(OR($A$5=K$7,$B$5=K$7,$C$5=K$7, $D$5=K$7),IF(VLOOKUP($P579, 'Requirements Updated'!$A$4:$P$621,M$1,FALSE)=0, "",VLOOKUP($P579, 'Requirements Updated'!$A$4:$P$621,M$1,FALSE)), "")</f>
        <v/>
      </c>
      <c r="L579" s="17"/>
      <c r="M579" s="16" t="s">
        <v>296</v>
      </c>
      <c r="N579" s="17"/>
      <c r="O579" s="16" t="s">
        <v>268</v>
      </c>
      <c r="P579" s="16" t="str">
        <f t="shared" si="24"/>
        <v>Water heaterFuel typeEnumerationPostBuilding/BuildingDetails/Systems/WaterHeating/WaterHeatingSystem/FuelType</v>
      </c>
      <c r="Q579" s="94"/>
      <c r="R579" s="18"/>
    </row>
    <row r="580" spans="1:18" ht="26.25" customHeight="1" x14ac:dyDescent="0.2">
      <c r="A580" s="56" t="s">
        <v>396</v>
      </c>
      <c r="B580" s="56" t="s">
        <v>269</v>
      </c>
      <c r="C580" s="56" t="s">
        <v>504</v>
      </c>
      <c r="D580" s="17" t="str">
        <f>IFERROR(VLOOKUP($M580, Tables!$F$3:$G$9, 2, FALSE), "NEEDS QUALIFIER")</f>
        <v>Post</v>
      </c>
      <c r="E580" s="56" t="s">
        <v>725</v>
      </c>
      <c r="F580" s="16" t="str">
        <f t="shared" si="23"/>
        <v>Optional</v>
      </c>
      <c r="G580" s="16" t="str">
        <f t="shared" si="25"/>
        <v>Optional</v>
      </c>
      <c r="H580" s="35" t="str">
        <f>IF(OR($A$5=H$7,$B$5=H$7,$C$5=H$7, $D$5=H$7),IF(VLOOKUP($P580, 'Requirements Updated'!$A$4:$P$621,J$1,FALSE)=0, "",VLOOKUP($P580, 'Requirements Updated'!$A$4:$P$621,J$1,FALSE)), "")</f>
        <v/>
      </c>
      <c r="I580" s="35" t="str">
        <f>IF(OR($A$5=I$7,$B$5=I$7,$C$5=I$7, $D$5=I$7),IF(VLOOKUP($P580, 'Requirements Updated'!$A$4:$P$621,K$1,FALSE)=0, "",VLOOKUP($P580, 'Requirements Updated'!$A$4:$P$621,K$1,FALSE)), "")</f>
        <v/>
      </c>
      <c r="J580" s="35" t="str">
        <f>IF(OR($A$5=J$7,$B$5=J$7,$C$5=J$7, $D$5=J$7),IF(VLOOKUP($P580, 'Requirements Updated'!$A$4:$P$621,L$1,FALSE)=0, "",VLOOKUP($P580, 'Requirements Updated'!$A$4:$P$621,L$1,FALSE)), "")</f>
        <v/>
      </c>
      <c r="K580" s="35" t="str">
        <f>IF(OR($A$5=K$7,$B$5=K$7,$C$5=K$7, $D$5=K$7),IF(VLOOKUP($P580, 'Requirements Updated'!$A$4:$P$621,M$1,FALSE)=0, "",VLOOKUP($P580, 'Requirements Updated'!$A$4:$P$621,M$1,FALSE)), "")</f>
        <v/>
      </c>
      <c r="L580" s="17"/>
      <c r="M580" s="16" t="s">
        <v>296</v>
      </c>
      <c r="N580" s="17"/>
      <c r="O580" s="16" t="s">
        <v>270</v>
      </c>
      <c r="P580" s="16" t="str">
        <f t="shared" si="24"/>
        <v>Water heaterLocationEnumerationPostBuilding/BuildingDetails/Systems/WaterHeating/WaterHeatingSystem/Location</v>
      </c>
      <c r="Q580" s="94"/>
      <c r="R580" s="18"/>
    </row>
    <row r="581" spans="1:18" ht="26.25" customHeight="1" x14ac:dyDescent="0.2">
      <c r="A581" s="56" t="s">
        <v>396</v>
      </c>
      <c r="B581" s="56" t="s">
        <v>45</v>
      </c>
      <c r="C581" s="56" t="s">
        <v>516</v>
      </c>
      <c r="D581" s="17" t="str">
        <f>IFERROR(VLOOKUP($M581, Tables!$F$3:$G$9, 2, FALSE), "NEEDS QUALIFIER")</f>
        <v>Post</v>
      </c>
      <c r="E581" s="56" t="str">
        <f>A581&amp;" Manufacturer Name"</f>
        <v>Water heater Manufacturer Name</v>
      </c>
      <c r="F581" s="16" t="str">
        <f t="shared" si="23"/>
        <v>Optional</v>
      </c>
      <c r="G581" s="16" t="str">
        <f t="shared" si="25"/>
        <v>Optional</v>
      </c>
      <c r="H581" s="35" t="str">
        <f>IF(OR($A$5=H$7,$B$5=H$7,$C$5=H$7, $D$5=H$7),IF(VLOOKUP($P581, 'Requirements Updated'!$A$4:$P$621,J$1,FALSE)=0, "",VLOOKUP($P581, 'Requirements Updated'!$A$4:$P$621,J$1,FALSE)), "")</f>
        <v/>
      </c>
      <c r="I581" s="35" t="str">
        <f>IF(OR($A$5=I$7,$B$5=I$7,$C$5=I$7, $D$5=I$7),IF(VLOOKUP($P581, 'Requirements Updated'!$A$4:$P$621,K$1,FALSE)=0, "",VLOOKUP($P581, 'Requirements Updated'!$A$4:$P$621,K$1,FALSE)), "")</f>
        <v/>
      </c>
      <c r="J581" s="35" t="str">
        <f>IF(OR($A$5=J$7,$B$5=J$7,$C$5=J$7, $D$5=J$7),IF(VLOOKUP($P581, 'Requirements Updated'!$A$4:$P$621,L$1,FALSE)=0, "",VLOOKUP($P581, 'Requirements Updated'!$A$4:$P$621,L$1,FALSE)), "")</f>
        <v/>
      </c>
      <c r="K581" s="35" t="str">
        <f>IF(OR($A$5=K$7,$B$5=K$7,$C$5=K$7, $D$5=K$7),IF(VLOOKUP($P581, 'Requirements Updated'!$A$4:$P$621,M$1,FALSE)=0, "",VLOOKUP($P581, 'Requirements Updated'!$A$4:$P$621,M$1,FALSE)), "")</f>
        <v/>
      </c>
      <c r="L581" s="17"/>
      <c r="M581" s="16" t="s">
        <v>296</v>
      </c>
      <c r="N581" s="17"/>
      <c r="O581" s="16" t="s">
        <v>271</v>
      </c>
      <c r="P581" s="16" t="str">
        <f t="shared" si="24"/>
        <v>Water heaterManufacturerTextPostBuilding/BuildingDetails/Systems/WaterHeating/WaterHeatingSystem/Manufacturer</v>
      </c>
      <c r="Q581" s="94"/>
      <c r="R581" s="18"/>
    </row>
    <row r="582" spans="1:18" ht="26.25" customHeight="1" x14ac:dyDescent="0.2">
      <c r="A582" s="56" t="s">
        <v>396</v>
      </c>
      <c r="B582" s="56" t="s">
        <v>47</v>
      </c>
      <c r="C582" s="56" t="s">
        <v>516</v>
      </c>
      <c r="D582" s="17" t="str">
        <f>IFERROR(VLOOKUP($M582, Tables!$F$3:$G$9, 2, FALSE), "NEEDS QUALIFIER")</f>
        <v>Post</v>
      </c>
      <c r="E582" s="56" t="str">
        <f>A582&amp;" Manufacturer Model Number"</f>
        <v>Water heater Manufacturer Model Number</v>
      </c>
      <c r="F582" s="16" t="str">
        <f t="shared" si="23"/>
        <v>Optional</v>
      </c>
      <c r="G582" s="16" t="str">
        <f t="shared" si="25"/>
        <v>Optional</v>
      </c>
      <c r="H582" s="35" t="str">
        <f>IF(OR($A$5=H$7,$B$5=H$7,$C$5=H$7, $D$5=H$7),IF(VLOOKUP($P582, 'Requirements Updated'!$A$4:$P$621,J$1,FALSE)=0, "",VLOOKUP($P582, 'Requirements Updated'!$A$4:$P$621,J$1,FALSE)), "")</f>
        <v/>
      </c>
      <c r="I582" s="35" t="str">
        <f>IF(OR($A$5=I$7,$B$5=I$7,$C$5=I$7, $D$5=I$7),IF(VLOOKUP($P582, 'Requirements Updated'!$A$4:$P$621,K$1,FALSE)=0, "",VLOOKUP($P582, 'Requirements Updated'!$A$4:$P$621,K$1,FALSE)), "")</f>
        <v/>
      </c>
      <c r="J582" s="35" t="str">
        <f>IF(OR($A$5=J$7,$B$5=J$7,$C$5=J$7, $D$5=J$7),IF(VLOOKUP($P582, 'Requirements Updated'!$A$4:$P$621,L$1,FALSE)=0, "",VLOOKUP($P582, 'Requirements Updated'!$A$4:$P$621,L$1,FALSE)), "")</f>
        <v/>
      </c>
      <c r="K582" s="35" t="str">
        <f>IF(OR($A$5=K$7,$B$5=K$7,$C$5=K$7, $D$5=K$7),IF(VLOOKUP($P582, 'Requirements Updated'!$A$4:$P$621,M$1,FALSE)=0, "",VLOOKUP($P582, 'Requirements Updated'!$A$4:$P$621,M$1,FALSE)), "")</f>
        <v/>
      </c>
      <c r="L582" s="17"/>
      <c r="M582" s="16" t="s">
        <v>296</v>
      </c>
      <c r="N582" s="17"/>
      <c r="O582" s="16" t="s">
        <v>671</v>
      </c>
      <c r="P582" s="16" t="str">
        <f t="shared" si="24"/>
        <v>Water heaterModel numberTextPostBuilding/BuildingDetails/Systems/WaterHeating/WaterHeatingSystem/ModelNumber</v>
      </c>
      <c r="Q582" s="94"/>
      <c r="R582" s="18"/>
    </row>
    <row r="583" spans="1:18" ht="26.25" customHeight="1" x14ac:dyDescent="0.2">
      <c r="A583" s="56" t="s">
        <v>396</v>
      </c>
      <c r="B583" s="56" t="s">
        <v>273</v>
      </c>
      <c r="C583" s="56" t="s">
        <v>504</v>
      </c>
      <c r="D583" s="17" t="str">
        <f>IFERROR(VLOOKUP($M583, Tables!$F$3:$G$9, 2, FALSE), "NEEDS QUALIFIER")</f>
        <v>Post</v>
      </c>
      <c r="E583" s="56" t="s">
        <v>723</v>
      </c>
      <c r="F583" s="16" t="str">
        <f t="shared" si="23"/>
        <v>Optional</v>
      </c>
      <c r="G583" s="16" t="str">
        <f t="shared" si="25"/>
        <v>Optional</v>
      </c>
      <c r="H583" s="35" t="str">
        <f>IF(OR($A$5=H$7,$B$5=H$7,$C$5=H$7, $D$5=H$7),IF(VLOOKUP($P583, 'Requirements Updated'!$A$4:$P$621,J$1,FALSE)=0, "",VLOOKUP($P583, 'Requirements Updated'!$A$4:$P$621,J$1,FALSE)), "")</f>
        <v/>
      </c>
      <c r="I583" s="35" t="str">
        <f>IF(OR($A$5=I$7,$B$5=I$7,$C$5=I$7, $D$5=I$7),IF(VLOOKUP($P583, 'Requirements Updated'!$A$4:$P$621,K$1,FALSE)=0, "",VLOOKUP($P583, 'Requirements Updated'!$A$4:$P$621,K$1,FALSE)), "")</f>
        <v/>
      </c>
      <c r="J583" s="35" t="str">
        <f>IF(OR($A$5=J$7,$B$5=J$7,$C$5=J$7, $D$5=J$7),IF(VLOOKUP($P583, 'Requirements Updated'!$A$4:$P$621,L$1,FALSE)=0, "",VLOOKUP($P583, 'Requirements Updated'!$A$4:$P$621,L$1,FALSE)), "")</f>
        <v/>
      </c>
      <c r="K583" s="35" t="str">
        <f>IF(OR($A$5=K$7,$B$5=K$7,$C$5=K$7, $D$5=K$7),IF(VLOOKUP($P583, 'Requirements Updated'!$A$4:$P$621,M$1,FALSE)=0, "",VLOOKUP($P583, 'Requirements Updated'!$A$4:$P$621,M$1,FALSE)), "")</f>
        <v/>
      </c>
      <c r="L583" s="17"/>
      <c r="M583" s="16" t="s">
        <v>296</v>
      </c>
      <c r="N583" s="17"/>
      <c r="O583" s="16" t="s">
        <v>274</v>
      </c>
      <c r="P583" s="16" t="str">
        <f t="shared" si="24"/>
        <v>Water heaterWater heater typeEnumerationPostBuilding/BuildingDetails/Systems/WaterHeating/WaterHeatingSystem/WaterHeaterType</v>
      </c>
      <c r="Q583" s="94"/>
      <c r="R583" s="18"/>
    </row>
    <row r="584" spans="1:18" ht="26.25" customHeight="1" x14ac:dyDescent="0.2">
      <c r="A584" s="56" t="s">
        <v>396</v>
      </c>
      <c r="B584" s="56" t="s">
        <v>275</v>
      </c>
      <c r="C584" s="56" t="s">
        <v>616</v>
      </c>
      <c r="D584" s="17" t="str">
        <f>IFERROR(VLOOKUP($M584, Tables!$F$3:$G$9, 2, FALSE), "NEEDS QUALIFIER")</f>
        <v>Post</v>
      </c>
      <c r="E584" s="56" t="s">
        <v>726</v>
      </c>
      <c r="F584" s="16" t="str">
        <f t="shared" si="23"/>
        <v>Optional</v>
      </c>
      <c r="G584" s="16" t="str">
        <f t="shared" si="25"/>
        <v>Optional</v>
      </c>
      <c r="H584" s="35" t="str">
        <f>IF(OR($A$5=H$7,$B$5=H$7,$C$5=H$7, $D$5=H$7),IF(VLOOKUP($P584, 'Requirements Updated'!$A$4:$P$621,J$1,FALSE)=0, "",VLOOKUP($P584, 'Requirements Updated'!$A$4:$P$621,J$1,FALSE)), "")</f>
        <v/>
      </c>
      <c r="I584" s="35" t="str">
        <f>IF(OR($A$5=I$7,$B$5=I$7,$C$5=I$7, $D$5=I$7),IF(VLOOKUP($P584, 'Requirements Updated'!$A$4:$P$621,K$1,FALSE)=0, "",VLOOKUP($P584, 'Requirements Updated'!$A$4:$P$621,K$1,FALSE)), "")</f>
        <v/>
      </c>
      <c r="J584" s="35" t="str">
        <f>IF(OR($A$5=J$7,$B$5=J$7,$C$5=J$7, $D$5=J$7),IF(VLOOKUP($P584, 'Requirements Updated'!$A$4:$P$621,L$1,FALSE)=0, "",VLOOKUP($P584, 'Requirements Updated'!$A$4:$P$621,L$1,FALSE)), "")</f>
        <v/>
      </c>
      <c r="K584" s="35" t="str">
        <f>IF(OR($A$5=K$7,$B$5=K$7,$C$5=K$7, $D$5=K$7),IF(VLOOKUP($P584, 'Requirements Updated'!$A$4:$P$621,M$1,FALSE)=0, "",VLOOKUP($P584, 'Requirements Updated'!$A$4:$P$621,M$1,FALSE)), "")</f>
        <v/>
      </c>
      <c r="L584" s="17"/>
      <c r="M584" s="16" t="s">
        <v>296</v>
      </c>
      <c r="N584" s="17"/>
      <c r="O584" s="16" t="s">
        <v>276</v>
      </c>
      <c r="P584" s="16" t="str">
        <f t="shared" si="24"/>
        <v>Water heaterTank volumeNumber (gallons)PostBuilding/BuildingDetails/Systems/WaterHeating/WaterHeatingSystem/TankVolume</v>
      </c>
      <c r="Q584" s="94"/>
      <c r="R584" s="18"/>
    </row>
    <row r="585" spans="1:18" ht="26.25" customHeight="1" x14ac:dyDescent="0.2">
      <c r="A585" s="56" t="s">
        <v>396</v>
      </c>
      <c r="B585" s="56" t="s">
        <v>614</v>
      </c>
      <c r="C585" s="56" t="s">
        <v>516</v>
      </c>
      <c r="D585" s="17" t="str">
        <f>IFERROR(VLOOKUP($M585, Tables!$F$3:$G$9, 2, FALSE), "NEEDS QUALIFIER")</f>
        <v>Post</v>
      </c>
      <c r="E585" s="56" t="str">
        <f>A585&amp;" Manufactured Year"</f>
        <v>Water heater Manufactured Year</v>
      </c>
      <c r="F585" s="16" t="str">
        <f t="shared" si="23"/>
        <v>Optional</v>
      </c>
      <c r="G585" s="16" t="str">
        <f t="shared" si="25"/>
        <v>Optional</v>
      </c>
      <c r="H585" s="35" t="str">
        <f>IF(OR($A$5=H$7,$B$5=H$7,$C$5=H$7, $D$5=H$7),IF(VLOOKUP($P585, 'Requirements Updated'!$A$4:$P$621,J$1,FALSE)=0, "",VLOOKUP($P585, 'Requirements Updated'!$A$4:$P$621,J$1,FALSE)), "")</f>
        <v/>
      </c>
      <c r="I585" s="35" t="str">
        <f>IF(OR($A$5=I$7,$B$5=I$7,$C$5=I$7, $D$5=I$7),IF(VLOOKUP($P585, 'Requirements Updated'!$A$4:$P$621,K$1,FALSE)=0, "",VLOOKUP($P585, 'Requirements Updated'!$A$4:$P$621,K$1,FALSE)), "")</f>
        <v/>
      </c>
      <c r="J585" s="35" t="str">
        <f>IF(OR($A$5=J$7,$B$5=J$7,$C$5=J$7, $D$5=J$7),IF(VLOOKUP($P585, 'Requirements Updated'!$A$4:$P$621,L$1,FALSE)=0, "",VLOOKUP($P585, 'Requirements Updated'!$A$4:$P$621,L$1,FALSE)), "")</f>
        <v/>
      </c>
      <c r="K585" s="35" t="str">
        <f>IF(OR($A$5=K$7,$B$5=K$7,$C$5=K$7, $D$5=K$7),IF(VLOOKUP($P585, 'Requirements Updated'!$A$4:$P$621,M$1,FALSE)=0, "",VLOOKUP($P585, 'Requirements Updated'!$A$4:$P$621,M$1,FALSE)), "")</f>
        <v/>
      </c>
      <c r="L585" s="17"/>
      <c r="M585" s="16" t="s">
        <v>296</v>
      </c>
      <c r="N585" s="17"/>
      <c r="O585" s="16" t="s">
        <v>272</v>
      </c>
      <c r="P585" s="16" t="str">
        <f t="shared" ref="P585:P648" si="26">IF(LEN(A585&amp;B585&amp;C585&amp;D585&amp;O585)&gt;255, LEFT(A585&amp;B585&amp;C585&amp;D585&amp;O585, 255), A585&amp;B585&amp;C585&amp;D585&amp;O585)</f>
        <v>Water heaterModel year TextPostBuilding/BuildingDetails/Systems/WaterHeating/WaterHeatingSystem/ModelYear</v>
      </c>
      <c r="Q585" s="94"/>
      <c r="R585" s="18"/>
    </row>
    <row r="586" spans="1:18" ht="26.25" customHeight="1" x14ac:dyDescent="0.2">
      <c r="A586" s="56" t="s">
        <v>396</v>
      </c>
      <c r="B586" s="56" t="s">
        <v>58</v>
      </c>
      <c r="C586" s="56" t="s">
        <v>504</v>
      </c>
      <c r="D586" s="17" t="str">
        <f>IFERROR(VLOOKUP($M586, Tables!$F$3:$G$9, 2, FALSE), "NEEDS QUALIFIER")</f>
        <v>Post</v>
      </c>
      <c r="E586" s="56" t="s">
        <v>596</v>
      </c>
      <c r="F586" s="16" t="str">
        <f t="shared" si="23"/>
        <v>Optional</v>
      </c>
      <c r="G586" s="16" t="str">
        <f t="shared" ref="G586:G626" si="27">F586</f>
        <v>Optional</v>
      </c>
      <c r="H586" s="35" t="str">
        <f>IF(OR($A$5=H$7,$B$5=H$7,$C$5=H$7, $D$5=H$7),IF(VLOOKUP($P586, 'Requirements Updated'!$A$4:$P$621,J$1,FALSE)=0, "",VLOOKUP($P586, 'Requirements Updated'!$A$4:$P$621,J$1,FALSE)), "")</f>
        <v/>
      </c>
      <c r="I586" s="35" t="str">
        <f>IF(OR($A$5=I$7,$B$5=I$7,$C$5=I$7, $D$5=I$7),IF(VLOOKUP($P586, 'Requirements Updated'!$A$4:$P$621,K$1,FALSE)=0, "",VLOOKUP($P586, 'Requirements Updated'!$A$4:$P$621,K$1,FALSE)), "")</f>
        <v/>
      </c>
      <c r="J586" s="35" t="str">
        <f>IF(OR($A$5=J$7,$B$5=J$7,$C$5=J$7, $D$5=J$7),IF(VLOOKUP($P586, 'Requirements Updated'!$A$4:$P$621,L$1,FALSE)=0, "",VLOOKUP($P586, 'Requirements Updated'!$A$4:$P$621,L$1,FALSE)), "")</f>
        <v/>
      </c>
      <c r="K586" s="35" t="str">
        <f>IF(OR($A$5=K$7,$B$5=K$7,$C$5=K$7, $D$5=K$7),IF(VLOOKUP($P586, 'Requirements Updated'!$A$4:$P$621,M$1,FALSE)=0, "",VLOOKUP($P586, 'Requirements Updated'!$A$4:$P$621,M$1,FALSE)), "")</f>
        <v/>
      </c>
      <c r="L586" s="17"/>
      <c r="M586" s="16" t="s">
        <v>296</v>
      </c>
      <c r="N586" s="17"/>
      <c r="O586" s="16" t="s">
        <v>672</v>
      </c>
      <c r="P586" s="16" t="str">
        <f t="shared" si="26"/>
        <v>Water heaterThird party certificationEnumerationPostBuilding/BuildingDetails/Systems/WaterHeating/WaterHeatingSystem/ThirdPartyCertification</v>
      </c>
      <c r="Q586" s="94"/>
      <c r="R586" s="18"/>
    </row>
    <row r="587" spans="1:18" ht="26.25" customHeight="1" x14ac:dyDescent="0.2">
      <c r="A587" s="56" t="s">
        <v>277</v>
      </c>
      <c r="B587" s="56" t="s">
        <v>58</v>
      </c>
      <c r="C587" s="56" t="s">
        <v>504</v>
      </c>
      <c r="D587" s="17" t="str">
        <f>IFERROR(VLOOKUP($M587, Tables!$F$3:$G$9, 2, FALSE), "NEEDS QUALIFIER")</f>
        <v>Pre</v>
      </c>
      <c r="E587" s="56" t="s">
        <v>596</v>
      </c>
      <c r="F587" s="16" t="str">
        <f t="shared" si="23"/>
        <v>Optional</v>
      </c>
      <c r="G587" s="16" t="str">
        <f t="shared" si="27"/>
        <v>Optional</v>
      </c>
      <c r="H587" s="35" t="str">
        <f>IF(OR($A$5=H$7,$B$5=H$7,$C$5=H$7, $D$5=H$7),IF(VLOOKUP($P587, 'Requirements Updated'!$A$4:$P$621,J$1,FALSE)=0, "",VLOOKUP($P587, 'Requirements Updated'!$A$4:$P$621,J$1,FALSE)), "")</f>
        <v/>
      </c>
      <c r="I587" s="35" t="str">
        <f>IF(OR($A$5=I$7,$B$5=I$7,$C$5=I$7, $D$5=I$7),IF(VLOOKUP($P587, 'Requirements Updated'!$A$4:$P$621,K$1,FALSE)=0, "",VLOOKUP($P587, 'Requirements Updated'!$A$4:$P$621,K$1,FALSE)), "")</f>
        <v/>
      </c>
      <c r="J587" s="35" t="str">
        <f>IF(OR($A$5=J$7,$B$5=J$7,$C$5=J$7, $D$5=J$7),IF(VLOOKUP($P587, 'Requirements Updated'!$A$4:$P$621,L$1,FALSE)=0, "",VLOOKUP($P587, 'Requirements Updated'!$A$4:$P$621,L$1,FALSE)), "")</f>
        <v/>
      </c>
      <c r="K587" s="35" t="str">
        <f>IF(OR($A$5=K$7,$B$5=K$7,$C$5=K$7, $D$5=K$7),IF(VLOOKUP($P587, 'Requirements Updated'!$A$4:$P$621,M$1,FALSE)=0, "",VLOOKUP($P587, 'Requirements Updated'!$A$4:$P$621,M$1,FALSE)), "")</f>
        <v/>
      </c>
      <c r="L587" s="17"/>
      <c r="M587" s="16" t="s">
        <v>21</v>
      </c>
      <c r="N587" s="17"/>
      <c r="O587" s="16" t="s">
        <v>278</v>
      </c>
      <c r="P587" s="16" t="str">
        <f t="shared" si="26"/>
        <v>WindowsThird party certificationEnumerationPreBuilding/BuildingDetails/Enclosure/Windows/Window/ThirdPartyCertification</v>
      </c>
      <c r="Q587" s="94"/>
      <c r="R587" s="18"/>
    </row>
    <row r="588" spans="1:18" ht="26.25" customHeight="1" x14ac:dyDescent="0.2">
      <c r="A588" s="56" t="s">
        <v>277</v>
      </c>
      <c r="B588" s="56" t="s">
        <v>279</v>
      </c>
      <c r="C588" s="56" t="s">
        <v>504</v>
      </c>
      <c r="D588" s="17" t="str">
        <f>IFERROR(VLOOKUP($M588, Tables!$F$3:$G$9, 2, FALSE), "NEEDS QUALIFIER")</f>
        <v>Pre</v>
      </c>
      <c r="E588" s="56" t="s">
        <v>718</v>
      </c>
      <c r="F588" s="16" t="str">
        <f t="shared" si="23"/>
        <v>Optional</v>
      </c>
      <c r="G588" s="16" t="str">
        <f t="shared" si="27"/>
        <v>Optional</v>
      </c>
      <c r="H588" s="35" t="str">
        <f>IF(OR($A$5=H$7,$B$5=H$7,$C$5=H$7, $D$5=H$7),IF(VLOOKUP($P588, 'Requirements Updated'!$A$4:$P$621,J$1,FALSE)=0, "",VLOOKUP($P588, 'Requirements Updated'!$A$4:$P$621,J$1,FALSE)), "")</f>
        <v/>
      </c>
      <c r="I588" s="35" t="str">
        <f>IF(OR($A$5=I$7,$B$5=I$7,$C$5=I$7, $D$5=I$7),IF(VLOOKUP($P588, 'Requirements Updated'!$A$4:$P$621,K$1,FALSE)=0, "",VLOOKUP($P588, 'Requirements Updated'!$A$4:$P$621,K$1,FALSE)), "")</f>
        <v/>
      </c>
      <c r="J588" s="35" t="str">
        <f>IF(OR($A$5=J$7,$B$5=J$7,$C$5=J$7, $D$5=J$7),IF(VLOOKUP($P588, 'Requirements Updated'!$A$4:$P$621,L$1,FALSE)=0, "",VLOOKUP($P588, 'Requirements Updated'!$A$4:$P$621,L$1,FALSE)), "")</f>
        <v/>
      </c>
      <c r="K588" s="35" t="str">
        <f>IF(OR($A$5=K$7,$B$5=K$7,$C$5=K$7, $D$5=K$7),IF(VLOOKUP($P588, 'Requirements Updated'!$A$4:$P$621,M$1,FALSE)=0, "",VLOOKUP($P588, 'Requirements Updated'!$A$4:$P$621,M$1,FALSE)), "")</f>
        <v/>
      </c>
      <c r="L588" s="17"/>
      <c r="M588" s="16" t="s">
        <v>21</v>
      </c>
      <c r="N588" s="17"/>
      <c r="O588" s="16" t="s">
        <v>280</v>
      </c>
      <c r="P588" s="16" t="str">
        <f t="shared" si="26"/>
        <v>WindowsFrame typeEnumerationPreBuilding/BuildingDetails/Enclosure/Windows/Window/FrameType</v>
      </c>
      <c r="Q588" s="94"/>
      <c r="R588" s="18"/>
    </row>
    <row r="589" spans="1:18" ht="26.25" customHeight="1" x14ac:dyDescent="0.2">
      <c r="A589" s="56" t="s">
        <v>277</v>
      </c>
      <c r="B589" s="56" t="s">
        <v>281</v>
      </c>
      <c r="C589" s="56" t="s">
        <v>504</v>
      </c>
      <c r="D589" s="17" t="str">
        <f>IFERROR(VLOOKUP($M589, Tables!$F$3:$G$9, 2, FALSE), "NEEDS QUALIFIER")</f>
        <v>Pre</v>
      </c>
      <c r="E589" s="56" t="s">
        <v>719</v>
      </c>
      <c r="F589" s="16" t="str">
        <f t="shared" si="23"/>
        <v>Optional</v>
      </c>
      <c r="G589" s="16" t="str">
        <f t="shared" si="27"/>
        <v>Optional</v>
      </c>
      <c r="H589" s="35" t="str">
        <f>IF(OR($A$5=H$7,$B$5=H$7,$C$5=H$7, $D$5=H$7),IF(VLOOKUP($P589, 'Requirements Updated'!$A$4:$P$621,J$1,FALSE)=0, "",VLOOKUP($P589, 'Requirements Updated'!$A$4:$P$621,J$1,FALSE)), "")</f>
        <v/>
      </c>
      <c r="I589" s="35" t="str">
        <f>IF(OR($A$5=I$7,$B$5=I$7,$C$5=I$7, $D$5=I$7),IF(VLOOKUP($P589, 'Requirements Updated'!$A$4:$P$621,K$1,FALSE)=0, "",VLOOKUP($P589, 'Requirements Updated'!$A$4:$P$621,K$1,FALSE)), "")</f>
        <v/>
      </c>
      <c r="J589" s="35" t="str">
        <f>IF(OR($A$5=J$7,$B$5=J$7,$C$5=J$7, $D$5=J$7),IF(VLOOKUP($P589, 'Requirements Updated'!$A$4:$P$621,L$1,FALSE)=0, "",VLOOKUP($P589, 'Requirements Updated'!$A$4:$P$621,L$1,FALSE)), "")</f>
        <v/>
      </c>
      <c r="K589" s="35" t="str">
        <f>IF(OR($A$5=K$7,$B$5=K$7,$C$5=K$7, $D$5=K$7),IF(VLOOKUP($P589, 'Requirements Updated'!$A$4:$P$621,M$1,FALSE)=0, "",VLOOKUP($P589, 'Requirements Updated'!$A$4:$P$621,M$1,FALSE)), "")</f>
        <v/>
      </c>
      <c r="L589" s="17"/>
      <c r="M589" s="16" t="s">
        <v>21</v>
      </c>
      <c r="N589" s="17"/>
      <c r="O589" s="16" t="s">
        <v>282</v>
      </c>
      <c r="P589" s="16" t="str">
        <f t="shared" si="26"/>
        <v>WindowsGlass layersEnumerationPreBuilding/BuildingDetails/Enclosure/Windows/Window/GlassLayers</v>
      </c>
      <c r="Q589" s="94"/>
      <c r="R589" s="18"/>
    </row>
    <row r="590" spans="1:18" ht="26.25" customHeight="1" x14ac:dyDescent="0.2">
      <c r="A590" s="56" t="s">
        <v>277</v>
      </c>
      <c r="B590" s="56" t="s">
        <v>283</v>
      </c>
      <c r="C590" s="56" t="s">
        <v>504</v>
      </c>
      <c r="D590" s="17" t="str">
        <f>IFERROR(VLOOKUP($M590, Tables!$F$3:$G$9, 2, FALSE), "NEEDS QUALIFIER")</f>
        <v>Pre</v>
      </c>
      <c r="E590" s="56" t="s">
        <v>720</v>
      </c>
      <c r="F590" s="16" t="str">
        <f t="shared" si="23"/>
        <v>Optional</v>
      </c>
      <c r="G590" s="16" t="str">
        <f t="shared" si="27"/>
        <v>Optional</v>
      </c>
      <c r="H590" s="35" t="str">
        <f>IF(OR($A$5=H$7,$B$5=H$7,$C$5=H$7, $D$5=H$7),IF(VLOOKUP($P590, 'Requirements Updated'!$A$4:$P$621,J$1,FALSE)=0, "",VLOOKUP($P590, 'Requirements Updated'!$A$4:$P$621,J$1,FALSE)), "")</f>
        <v/>
      </c>
      <c r="I590" s="35" t="str">
        <f>IF(OR($A$5=I$7,$B$5=I$7,$C$5=I$7, $D$5=I$7),IF(VLOOKUP($P590, 'Requirements Updated'!$A$4:$P$621,K$1,FALSE)=0, "",VLOOKUP($P590, 'Requirements Updated'!$A$4:$P$621,K$1,FALSE)), "")</f>
        <v/>
      </c>
      <c r="J590" s="35" t="str">
        <f>IF(OR($A$5=J$7,$B$5=J$7,$C$5=J$7, $D$5=J$7),IF(VLOOKUP($P590, 'Requirements Updated'!$A$4:$P$621,L$1,FALSE)=0, "",VLOOKUP($P590, 'Requirements Updated'!$A$4:$P$621,L$1,FALSE)), "")</f>
        <v/>
      </c>
      <c r="K590" s="35" t="str">
        <f>IF(OR($A$5=K$7,$B$5=K$7,$C$5=K$7, $D$5=K$7),IF(VLOOKUP($P590, 'Requirements Updated'!$A$4:$P$621,M$1,FALSE)=0, "",VLOOKUP($P590, 'Requirements Updated'!$A$4:$P$621,M$1,FALSE)), "")</f>
        <v/>
      </c>
      <c r="L590" s="17"/>
      <c r="M590" s="16" t="s">
        <v>21</v>
      </c>
      <c r="N590" s="17"/>
      <c r="O590" s="16" t="s">
        <v>284</v>
      </c>
      <c r="P590" s="16" t="str">
        <f t="shared" si="26"/>
        <v>WindowsGlass typeEnumerationPreBuilding/BuildingDetails/Enclosure/Windows/Window/GlassType</v>
      </c>
      <c r="Q590" s="94"/>
      <c r="R590" s="18"/>
    </row>
    <row r="591" spans="1:18" ht="26.25" customHeight="1" x14ac:dyDescent="0.2">
      <c r="A591" s="56" t="s">
        <v>277</v>
      </c>
      <c r="B591" s="56" t="s">
        <v>285</v>
      </c>
      <c r="C591" s="56" t="s">
        <v>503</v>
      </c>
      <c r="D591" s="17" t="str">
        <f>IFERROR(VLOOKUP($M591, Tables!$F$3:$G$9, 2, FALSE), "NEEDS QUALIFIER")</f>
        <v>Pre</v>
      </c>
      <c r="E591" s="56" t="s">
        <v>617</v>
      </c>
      <c r="F591" s="16" t="str">
        <f t="shared" si="23"/>
        <v>Optional</v>
      </c>
      <c r="G591" s="16" t="str">
        <f t="shared" si="27"/>
        <v>Optional</v>
      </c>
      <c r="H591" s="35" t="str">
        <f>IF(OR($A$5=H$7,$B$5=H$7,$C$5=H$7, $D$5=H$7),IF(VLOOKUP($P591, 'Requirements Updated'!$A$4:$P$621,J$1,FALSE)=0, "",VLOOKUP($P591, 'Requirements Updated'!$A$4:$P$621,J$1,FALSE)), "")</f>
        <v/>
      </c>
      <c r="I591" s="35" t="str">
        <f>IF(OR($A$5=I$7,$B$5=I$7,$C$5=I$7, $D$5=I$7),IF(VLOOKUP($P591, 'Requirements Updated'!$A$4:$P$621,K$1,FALSE)=0, "",VLOOKUP($P591, 'Requirements Updated'!$A$4:$P$621,K$1,FALSE)), "")</f>
        <v/>
      </c>
      <c r="J591" s="35" t="str">
        <f>IF(OR($A$5=J$7,$B$5=J$7,$C$5=J$7, $D$5=J$7),IF(VLOOKUP($P591, 'Requirements Updated'!$A$4:$P$621,L$1,FALSE)=0, "",VLOOKUP($P591, 'Requirements Updated'!$A$4:$P$621,L$1,FALSE)), "")</f>
        <v/>
      </c>
      <c r="K591" s="35" t="str">
        <f>IF(OR($A$5=K$7,$B$5=K$7,$C$5=K$7, $D$5=K$7),IF(VLOOKUP($P591, 'Requirements Updated'!$A$4:$P$621,M$1,FALSE)=0, "",VLOOKUP($P591, 'Requirements Updated'!$A$4:$P$621,M$1,FALSE)), "")</f>
        <v/>
      </c>
      <c r="L591" s="17"/>
      <c r="M591" s="16" t="s">
        <v>21</v>
      </c>
      <c r="N591" s="17"/>
      <c r="O591" s="16" t="s">
        <v>286</v>
      </c>
      <c r="P591" s="16" t="str">
        <f t="shared" si="26"/>
        <v>WindowsQuantityNumberPreBuilding/BuildingDetails/Enclosure/Windows/Window/Quantity</v>
      </c>
      <c r="Q591" s="94"/>
      <c r="R591" s="18"/>
    </row>
    <row r="592" spans="1:18" ht="26.25" customHeight="1" x14ac:dyDescent="0.2">
      <c r="A592" s="56" t="s">
        <v>277</v>
      </c>
      <c r="B592" s="56" t="s">
        <v>287</v>
      </c>
      <c r="C592" s="56" t="s">
        <v>505</v>
      </c>
      <c r="D592" s="17" t="str">
        <f>IFERROR(VLOOKUP($M592, Tables!$F$3:$G$9, 2, FALSE), "NEEDS QUALIFIER")</f>
        <v>Pre</v>
      </c>
      <c r="E592" s="56" t="s">
        <v>722</v>
      </c>
      <c r="F592" s="16" t="str">
        <f t="shared" si="23"/>
        <v>Optional</v>
      </c>
      <c r="G592" s="16" t="str">
        <f t="shared" si="27"/>
        <v>Optional</v>
      </c>
      <c r="H592" s="35" t="str">
        <f>IF(OR($A$5=H$7,$B$5=H$7,$C$5=H$7, $D$5=H$7),IF(VLOOKUP($P592, 'Requirements Updated'!$A$4:$P$621,J$1,FALSE)=0, "",VLOOKUP($P592, 'Requirements Updated'!$A$4:$P$621,J$1,FALSE)), "")</f>
        <v/>
      </c>
      <c r="I592" s="35" t="str">
        <f>IF(OR($A$5=I$7,$B$5=I$7,$C$5=I$7, $D$5=I$7),IF(VLOOKUP($P592, 'Requirements Updated'!$A$4:$P$621,K$1,FALSE)=0, "",VLOOKUP($P592, 'Requirements Updated'!$A$4:$P$621,K$1,FALSE)), "")</f>
        <v/>
      </c>
      <c r="J592" s="35" t="str">
        <f>IF(OR($A$5=J$7,$B$5=J$7,$C$5=J$7, $D$5=J$7),IF(VLOOKUP($P592, 'Requirements Updated'!$A$4:$P$621,L$1,FALSE)=0, "",VLOOKUP($P592, 'Requirements Updated'!$A$4:$P$621,L$1,FALSE)), "")</f>
        <v/>
      </c>
      <c r="K592" s="35" t="str">
        <f>IF(OR($A$5=K$7,$B$5=K$7,$C$5=K$7, $D$5=K$7),IF(VLOOKUP($P592, 'Requirements Updated'!$A$4:$P$621,M$1,FALSE)=0, "",VLOOKUP($P592, 'Requirements Updated'!$A$4:$P$621,M$1,FALSE)), "")</f>
        <v/>
      </c>
      <c r="L592" s="17"/>
      <c r="M592" s="16" t="s">
        <v>21</v>
      </c>
      <c r="N592" s="17"/>
      <c r="O592" s="16" t="s">
        <v>288</v>
      </c>
      <c r="P592" s="16" t="str">
        <f t="shared" si="26"/>
        <v>WindowsSolar heat gain coefficient (SHGC)FractionPreBuilding/BuildingDetails/Enclosure/Windows/Window/SHGC</v>
      </c>
      <c r="Q592" s="94"/>
      <c r="R592" s="18"/>
    </row>
    <row r="593" spans="1:18" ht="26.25" customHeight="1" x14ac:dyDescent="0.2">
      <c r="A593" s="56" t="s">
        <v>277</v>
      </c>
      <c r="B593" s="56" t="s">
        <v>289</v>
      </c>
      <c r="C593" s="56" t="s">
        <v>584</v>
      </c>
      <c r="D593" s="17" t="str">
        <f>IFERROR(VLOOKUP($M593, Tables!$F$3:$G$9, 2, FALSE), "NEEDS QUALIFIER")</f>
        <v>Pre</v>
      </c>
      <c r="E593" s="56" t="s">
        <v>618</v>
      </c>
      <c r="F593" s="16" t="str">
        <f t="shared" si="23"/>
        <v>Optional</v>
      </c>
      <c r="G593" s="16" t="str">
        <f t="shared" si="27"/>
        <v>Optional</v>
      </c>
      <c r="H593" s="35" t="str">
        <f>IF(OR($A$5=H$7,$B$5=H$7,$C$5=H$7, $D$5=H$7),IF(VLOOKUP($P593, 'Requirements Updated'!$A$4:$P$621,J$1,FALSE)=0, "",VLOOKUP($P593, 'Requirements Updated'!$A$4:$P$621,J$1,FALSE)), "")</f>
        <v/>
      </c>
      <c r="I593" s="35" t="str">
        <f>IF(OR($A$5=I$7,$B$5=I$7,$C$5=I$7, $D$5=I$7),IF(VLOOKUP($P593, 'Requirements Updated'!$A$4:$P$621,K$1,FALSE)=0, "",VLOOKUP($P593, 'Requirements Updated'!$A$4:$P$621,K$1,FALSE)), "")</f>
        <v/>
      </c>
      <c r="J593" s="35" t="str">
        <f>IF(OR($A$5=J$7,$B$5=J$7,$C$5=J$7, $D$5=J$7),IF(VLOOKUP($P593, 'Requirements Updated'!$A$4:$P$621,L$1,FALSE)=0, "",VLOOKUP($P593, 'Requirements Updated'!$A$4:$P$621,L$1,FALSE)), "")</f>
        <v/>
      </c>
      <c r="K593" s="35" t="str">
        <f>IF(OR($A$5=K$7,$B$5=K$7,$C$5=K$7, $D$5=K$7),IF(VLOOKUP($P593, 'Requirements Updated'!$A$4:$P$621,M$1,FALSE)=0, "",VLOOKUP($P593, 'Requirements Updated'!$A$4:$P$621,M$1,FALSE)), "")</f>
        <v/>
      </c>
      <c r="L593" s="17"/>
      <c r="M593" s="16" t="s">
        <v>21</v>
      </c>
      <c r="N593" s="17"/>
      <c r="O593" s="16" t="s">
        <v>290</v>
      </c>
      <c r="P593" s="16" t="str">
        <f t="shared" si="26"/>
        <v>WindowsArea Number (sq.ft.)PreBuilding/BuildingDetails/Enclosure/Windows/Window/Area</v>
      </c>
      <c r="Q593" s="94"/>
      <c r="R593" s="18"/>
    </row>
    <row r="594" spans="1:18" ht="26.25" customHeight="1" x14ac:dyDescent="0.2">
      <c r="A594" s="56" t="s">
        <v>277</v>
      </c>
      <c r="B594" s="56" t="s">
        <v>291</v>
      </c>
      <c r="C594" s="56" t="s">
        <v>504</v>
      </c>
      <c r="D594" s="17" t="str">
        <f>IFERROR(VLOOKUP($M594, Tables!$F$3:$G$9, 2, FALSE), "NEEDS QUALIFIER")</f>
        <v>Pre</v>
      </c>
      <c r="E594" s="56" t="s">
        <v>721</v>
      </c>
      <c r="F594" s="16" t="str">
        <f t="shared" si="23"/>
        <v>Optional</v>
      </c>
      <c r="G594" s="16" t="str">
        <f t="shared" si="27"/>
        <v>Optional</v>
      </c>
      <c r="H594" s="35" t="str">
        <f>IF(OR($A$5=H$7,$B$5=H$7,$C$5=H$7, $D$5=H$7),IF(VLOOKUP($P594, 'Requirements Updated'!$A$4:$P$621,J$1,FALSE)=0, "",VLOOKUP($P594, 'Requirements Updated'!$A$4:$P$621,J$1,FALSE)), "")</f>
        <v/>
      </c>
      <c r="I594" s="35" t="str">
        <f>IF(OR($A$5=I$7,$B$5=I$7,$C$5=I$7, $D$5=I$7),IF(VLOOKUP($P594, 'Requirements Updated'!$A$4:$P$621,K$1,FALSE)=0, "",VLOOKUP($P594, 'Requirements Updated'!$A$4:$P$621,K$1,FALSE)), "")</f>
        <v/>
      </c>
      <c r="J594" s="35" t="str">
        <f>IF(OR($A$5=J$7,$B$5=J$7,$C$5=J$7, $D$5=J$7),IF(VLOOKUP($P594, 'Requirements Updated'!$A$4:$P$621,L$1,FALSE)=0, "",VLOOKUP($P594, 'Requirements Updated'!$A$4:$P$621,L$1,FALSE)), "")</f>
        <v/>
      </c>
      <c r="K594" s="35" t="str">
        <f>IF(OR($A$5=K$7,$B$5=K$7,$C$5=K$7, $D$5=K$7),IF(VLOOKUP($P594, 'Requirements Updated'!$A$4:$P$621,M$1,FALSE)=0, "",VLOOKUP($P594, 'Requirements Updated'!$A$4:$P$621,M$1,FALSE)), "")</f>
        <v/>
      </c>
      <c r="L594" s="17"/>
      <c r="M594" s="16" t="s">
        <v>21</v>
      </c>
      <c r="N594" s="17"/>
      <c r="O594" s="16" t="s">
        <v>292</v>
      </c>
      <c r="P594" s="16" t="str">
        <f t="shared" si="26"/>
        <v>WindowsWindow treatmentsEnumerationPreBuilding/BuildingDetails/Enclosure/Windows/Window/Treatments</v>
      </c>
      <c r="Q594" s="94"/>
      <c r="R594" s="18"/>
    </row>
    <row r="595" spans="1:18" ht="26.25" customHeight="1" x14ac:dyDescent="0.2">
      <c r="A595" s="56" t="s">
        <v>277</v>
      </c>
      <c r="B595" s="56" t="s">
        <v>293</v>
      </c>
      <c r="C595" s="56" t="s">
        <v>503</v>
      </c>
      <c r="D595" s="17" t="str">
        <f>IFERROR(VLOOKUP($M595, Tables!$F$3:$G$9, 2, FALSE), "NEEDS QUALIFIER")</f>
        <v>Pre</v>
      </c>
      <c r="E595" s="56" t="s">
        <v>619</v>
      </c>
      <c r="F595" s="16" t="str">
        <f t="shared" si="23"/>
        <v>Optional</v>
      </c>
      <c r="G595" s="16" t="str">
        <f t="shared" si="27"/>
        <v>Optional</v>
      </c>
      <c r="H595" s="35" t="str">
        <f>IF(OR($A$5=H$7,$B$5=H$7,$C$5=H$7, $D$5=H$7),IF(VLOOKUP($P595, 'Requirements Updated'!$A$4:$P$621,J$1,FALSE)=0, "",VLOOKUP($P595, 'Requirements Updated'!$A$4:$P$621,J$1,FALSE)), "")</f>
        <v/>
      </c>
      <c r="I595" s="35" t="str">
        <f>IF(OR($A$5=I$7,$B$5=I$7,$C$5=I$7, $D$5=I$7),IF(VLOOKUP($P595, 'Requirements Updated'!$A$4:$P$621,K$1,FALSE)=0, "",VLOOKUP($P595, 'Requirements Updated'!$A$4:$P$621,K$1,FALSE)), "")</f>
        <v/>
      </c>
      <c r="J595" s="35" t="str">
        <f>IF(OR($A$5=J$7,$B$5=J$7,$C$5=J$7, $D$5=J$7),IF(VLOOKUP($P595, 'Requirements Updated'!$A$4:$P$621,L$1,FALSE)=0, "",VLOOKUP($P595, 'Requirements Updated'!$A$4:$P$621,L$1,FALSE)), "")</f>
        <v/>
      </c>
      <c r="K595" s="35" t="str">
        <f>IF(OR($A$5=K$7,$B$5=K$7,$C$5=K$7, $D$5=K$7),IF(VLOOKUP($P595, 'Requirements Updated'!$A$4:$P$621,M$1,FALSE)=0, "",VLOOKUP($P595, 'Requirements Updated'!$A$4:$P$621,M$1,FALSE)), "")</f>
        <v/>
      </c>
      <c r="L595" s="17"/>
      <c r="M595" s="16" t="s">
        <v>21</v>
      </c>
      <c r="N595" s="17"/>
      <c r="O595" s="16" t="s">
        <v>294</v>
      </c>
      <c r="P595" s="16" t="str">
        <f t="shared" si="26"/>
        <v>WindowsU-factorNumberPreBuilding/BuildingDetails/Enclosure/Windows/Window/UFactor</v>
      </c>
      <c r="Q595" s="94"/>
      <c r="R595" s="18"/>
    </row>
    <row r="596" spans="1:18" ht="26.25" customHeight="1" x14ac:dyDescent="0.2">
      <c r="A596" s="56" t="s">
        <v>277</v>
      </c>
      <c r="B596" s="56" t="s">
        <v>58</v>
      </c>
      <c r="C596" s="56" t="s">
        <v>504</v>
      </c>
      <c r="D596" s="17" t="str">
        <f>IFERROR(VLOOKUP($M596, Tables!$F$3:$G$9, 2, FALSE), "NEEDS QUALIFIER")</f>
        <v>Proposed</v>
      </c>
      <c r="E596" s="56" t="s">
        <v>596</v>
      </c>
      <c r="F596" s="16" t="str">
        <f t="shared" si="23"/>
        <v>Optional</v>
      </c>
      <c r="G596" s="16" t="str">
        <f t="shared" si="27"/>
        <v>Optional</v>
      </c>
      <c r="H596" s="35" t="str">
        <f>IF(OR($A$5=H$7,$B$5=H$7,$C$5=H$7, $D$5=H$7),IF(VLOOKUP($P596, 'Requirements Updated'!$A$4:$P$621,J$1,FALSE)=0, "",VLOOKUP($P596, 'Requirements Updated'!$A$4:$P$621,J$1,FALSE)), "")</f>
        <v/>
      </c>
      <c r="I596" s="35" t="str">
        <f>IF(OR($A$5=I$7,$B$5=I$7,$C$5=I$7, $D$5=I$7),IF(VLOOKUP($P596, 'Requirements Updated'!$A$4:$P$621,K$1,FALSE)=0, "",VLOOKUP($P596, 'Requirements Updated'!$A$4:$P$621,K$1,FALSE)), "")</f>
        <v/>
      </c>
      <c r="J596" s="35" t="str">
        <f>IF(OR($A$5=J$7,$B$5=J$7,$C$5=J$7, $D$5=J$7),IF(VLOOKUP($P596, 'Requirements Updated'!$A$4:$P$621,L$1,FALSE)=0, "",VLOOKUP($P596, 'Requirements Updated'!$A$4:$P$621,L$1,FALSE)), "")</f>
        <v/>
      </c>
      <c r="K596" s="35" t="str">
        <f>IF(OR($A$5=K$7,$B$5=K$7,$C$5=K$7, $D$5=K$7),IF(VLOOKUP($P596, 'Requirements Updated'!$A$4:$P$621,M$1,FALSE)=0, "",VLOOKUP($P596, 'Requirements Updated'!$A$4:$P$621,M$1,FALSE)), "")</f>
        <v/>
      </c>
      <c r="L596" s="17"/>
      <c r="M596" s="16" t="s">
        <v>28</v>
      </c>
      <c r="N596" s="17"/>
      <c r="O596" s="16" t="s">
        <v>278</v>
      </c>
      <c r="P596" s="16" t="str">
        <f t="shared" si="26"/>
        <v>WindowsThird party certificationEnumerationProposedBuilding/BuildingDetails/Enclosure/Windows/Window/ThirdPartyCertification</v>
      </c>
      <c r="Q596" s="94" t="s">
        <v>1207</v>
      </c>
      <c r="R596" s="18"/>
    </row>
    <row r="597" spans="1:18" ht="26.25" customHeight="1" x14ac:dyDescent="0.2">
      <c r="A597" s="56" t="s">
        <v>277</v>
      </c>
      <c r="B597" s="56" t="s">
        <v>279</v>
      </c>
      <c r="C597" s="56" t="s">
        <v>504</v>
      </c>
      <c r="D597" s="17" t="str">
        <f>IFERROR(VLOOKUP($M597, Tables!$F$3:$G$9, 2, FALSE), "NEEDS QUALIFIER")</f>
        <v>Proposed</v>
      </c>
      <c r="E597" s="56" t="s">
        <v>718</v>
      </c>
      <c r="F597" s="16" t="str">
        <f t="shared" si="23"/>
        <v>Optional</v>
      </c>
      <c r="G597" s="16" t="str">
        <f t="shared" si="27"/>
        <v>Optional</v>
      </c>
      <c r="H597" s="35" t="str">
        <f>IF(OR($A$5=H$7,$B$5=H$7,$C$5=H$7, $D$5=H$7),IF(VLOOKUP($P597, 'Requirements Updated'!$A$4:$P$621,J$1,FALSE)=0, "",VLOOKUP($P597, 'Requirements Updated'!$A$4:$P$621,J$1,FALSE)), "")</f>
        <v/>
      </c>
      <c r="I597" s="35" t="str">
        <f>IF(OR($A$5=I$7,$B$5=I$7,$C$5=I$7, $D$5=I$7),IF(VLOOKUP($P597, 'Requirements Updated'!$A$4:$P$621,K$1,FALSE)=0, "",VLOOKUP($P597, 'Requirements Updated'!$A$4:$P$621,K$1,FALSE)), "")</f>
        <v/>
      </c>
      <c r="J597" s="35" t="str">
        <f>IF(OR($A$5=J$7,$B$5=J$7,$C$5=J$7, $D$5=J$7),IF(VLOOKUP($P597, 'Requirements Updated'!$A$4:$P$621,L$1,FALSE)=0, "",VLOOKUP($P597, 'Requirements Updated'!$A$4:$P$621,L$1,FALSE)), "")</f>
        <v/>
      </c>
      <c r="K597" s="35" t="str">
        <f>IF(OR($A$5=K$7,$B$5=K$7,$C$5=K$7, $D$5=K$7),IF(VLOOKUP($P597, 'Requirements Updated'!$A$4:$P$621,M$1,FALSE)=0, "",VLOOKUP($P597, 'Requirements Updated'!$A$4:$P$621,M$1,FALSE)), "")</f>
        <v/>
      </c>
      <c r="L597" s="17"/>
      <c r="M597" s="16" t="s">
        <v>28</v>
      </c>
      <c r="N597" s="17"/>
      <c r="O597" s="16" t="s">
        <v>280</v>
      </c>
      <c r="P597" s="16" t="str">
        <f t="shared" si="26"/>
        <v>WindowsFrame typeEnumerationProposedBuilding/BuildingDetails/Enclosure/Windows/Window/FrameType</v>
      </c>
      <c r="Q597" s="94" t="s">
        <v>1207</v>
      </c>
      <c r="R597" s="18"/>
    </row>
    <row r="598" spans="1:18" ht="26.25" customHeight="1" x14ac:dyDescent="0.2">
      <c r="A598" s="56" t="s">
        <v>277</v>
      </c>
      <c r="B598" s="56" t="s">
        <v>281</v>
      </c>
      <c r="C598" s="56" t="s">
        <v>504</v>
      </c>
      <c r="D598" s="17" t="str">
        <f>IFERROR(VLOOKUP($M598, Tables!$F$3:$G$9, 2, FALSE), "NEEDS QUALIFIER")</f>
        <v>Proposed</v>
      </c>
      <c r="E598" s="56" t="s">
        <v>719</v>
      </c>
      <c r="F598" s="16" t="str">
        <f t="shared" si="23"/>
        <v>Optional</v>
      </c>
      <c r="G598" s="16" t="str">
        <f t="shared" si="27"/>
        <v>Optional</v>
      </c>
      <c r="H598" s="35" t="str">
        <f>IF(OR($A$5=H$7,$B$5=H$7,$C$5=H$7, $D$5=H$7),IF(VLOOKUP($P598, 'Requirements Updated'!$A$4:$P$621,J$1,FALSE)=0, "",VLOOKUP($P598, 'Requirements Updated'!$A$4:$P$621,J$1,FALSE)), "")</f>
        <v/>
      </c>
      <c r="I598" s="35" t="str">
        <f>IF(OR($A$5=I$7,$B$5=I$7,$C$5=I$7, $D$5=I$7),IF(VLOOKUP($P598, 'Requirements Updated'!$A$4:$P$621,K$1,FALSE)=0, "",VLOOKUP($P598, 'Requirements Updated'!$A$4:$P$621,K$1,FALSE)), "")</f>
        <v/>
      </c>
      <c r="J598" s="35" t="str">
        <f>IF(OR($A$5=J$7,$B$5=J$7,$C$5=J$7, $D$5=J$7),IF(VLOOKUP($P598, 'Requirements Updated'!$A$4:$P$621,L$1,FALSE)=0, "",VLOOKUP($P598, 'Requirements Updated'!$A$4:$P$621,L$1,FALSE)), "")</f>
        <v/>
      </c>
      <c r="K598" s="35" t="str">
        <f>IF(OR($A$5=K$7,$B$5=K$7,$C$5=K$7, $D$5=K$7),IF(VLOOKUP($P598, 'Requirements Updated'!$A$4:$P$621,M$1,FALSE)=0, "",VLOOKUP($P598, 'Requirements Updated'!$A$4:$P$621,M$1,FALSE)), "")</f>
        <v/>
      </c>
      <c r="L598" s="17"/>
      <c r="M598" s="16" t="s">
        <v>28</v>
      </c>
      <c r="N598" s="17"/>
      <c r="O598" s="16" t="s">
        <v>282</v>
      </c>
      <c r="P598" s="16" t="str">
        <f t="shared" si="26"/>
        <v>WindowsGlass layersEnumerationProposedBuilding/BuildingDetails/Enclosure/Windows/Window/GlassLayers</v>
      </c>
      <c r="Q598" s="94" t="s">
        <v>1207</v>
      </c>
      <c r="R598" s="18"/>
    </row>
    <row r="599" spans="1:18" ht="26.25" customHeight="1" x14ac:dyDescent="0.2">
      <c r="A599" s="56" t="s">
        <v>277</v>
      </c>
      <c r="B599" s="56" t="s">
        <v>283</v>
      </c>
      <c r="C599" s="56" t="s">
        <v>504</v>
      </c>
      <c r="D599" s="17" t="str">
        <f>IFERROR(VLOOKUP($M599, Tables!$F$3:$G$9, 2, FALSE), "NEEDS QUALIFIER")</f>
        <v>Proposed</v>
      </c>
      <c r="E599" s="56" t="s">
        <v>720</v>
      </c>
      <c r="F599" s="16" t="str">
        <f t="shared" si="23"/>
        <v>Optional</v>
      </c>
      <c r="G599" s="16" t="str">
        <f t="shared" si="27"/>
        <v>Optional</v>
      </c>
      <c r="H599" s="35" t="str">
        <f>IF(OR($A$5=H$7,$B$5=H$7,$C$5=H$7, $D$5=H$7),IF(VLOOKUP($P599, 'Requirements Updated'!$A$4:$P$621,J$1,FALSE)=0, "",VLOOKUP($P599, 'Requirements Updated'!$A$4:$P$621,J$1,FALSE)), "")</f>
        <v/>
      </c>
      <c r="I599" s="35" t="str">
        <f>IF(OR($A$5=I$7,$B$5=I$7,$C$5=I$7, $D$5=I$7),IF(VLOOKUP($P599, 'Requirements Updated'!$A$4:$P$621,K$1,FALSE)=0, "",VLOOKUP($P599, 'Requirements Updated'!$A$4:$P$621,K$1,FALSE)), "")</f>
        <v/>
      </c>
      <c r="J599" s="35" t="str">
        <f>IF(OR($A$5=J$7,$B$5=J$7,$C$5=J$7, $D$5=J$7),IF(VLOOKUP($P599, 'Requirements Updated'!$A$4:$P$621,L$1,FALSE)=0, "",VLOOKUP($P599, 'Requirements Updated'!$A$4:$P$621,L$1,FALSE)), "")</f>
        <v/>
      </c>
      <c r="K599" s="35" t="str">
        <f>IF(OR($A$5=K$7,$B$5=K$7,$C$5=K$7, $D$5=K$7),IF(VLOOKUP($P599, 'Requirements Updated'!$A$4:$P$621,M$1,FALSE)=0, "",VLOOKUP($P599, 'Requirements Updated'!$A$4:$P$621,M$1,FALSE)), "")</f>
        <v/>
      </c>
      <c r="L599" s="17"/>
      <c r="M599" s="16" t="s">
        <v>28</v>
      </c>
      <c r="N599" s="17"/>
      <c r="O599" s="16" t="s">
        <v>284</v>
      </c>
      <c r="P599" s="16" t="str">
        <f t="shared" si="26"/>
        <v>WindowsGlass typeEnumerationProposedBuilding/BuildingDetails/Enclosure/Windows/Window/GlassType</v>
      </c>
      <c r="Q599" s="94" t="s">
        <v>1207</v>
      </c>
      <c r="R599" s="18"/>
    </row>
    <row r="600" spans="1:18" ht="26.25" customHeight="1" x14ac:dyDescent="0.2">
      <c r="A600" s="56" t="s">
        <v>277</v>
      </c>
      <c r="B600" s="56" t="s">
        <v>285</v>
      </c>
      <c r="C600" s="56" t="s">
        <v>503</v>
      </c>
      <c r="D600" s="17" t="str">
        <f>IFERROR(VLOOKUP($M600, Tables!$F$3:$G$9, 2, FALSE), "NEEDS QUALIFIER")</f>
        <v>Proposed</v>
      </c>
      <c r="E600" s="56" t="s">
        <v>617</v>
      </c>
      <c r="F600" s="16" t="str">
        <f t="shared" si="23"/>
        <v>Optional</v>
      </c>
      <c r="G600" s="16" t="str">
        <f t="shared" si="27"/>
        <v>Optional</v>
      </c>
      <c r="H600" s="35" t="str">
        <f>IF(OR($A$5=H$7,$B$5=H$7,$C$5=H$7, $D$5=H$7),IF(VLOOKUP($P600, 'Requirements Updated'!$A$4:$P$621,J$1,FALSE)=0, "",VLOOKUP($P600, 'Requirements Updated'!$A$4:$P$621,J$1,FALSE)), "")</f>
        <v/>
      </c>
      <c r="I600" s="35" t="str">
        <f>IF(OR($A$5=I$7,$B$5=I$7,$C$5=I$7, $D$5=I$7),IF(VLOOKUP($P600, 'Requirements Updated'!$A$4:$P$621,K$1,FALSE)=0, "",VLOOKUP($P600, 'Requirements Updated'!$A$4:$P$621,K$1,FALSE)), "")</f>
        <v/>
      </c>
      <c r="J600" s="35" t="str">
        <f>IF(OR($A$5=J$7,$B$5=J$7,$C$5=J$7, $D$5=J$7),IF(VLOOKUP($P600, 'Requirements Updated'!$A$4:$P$621,L$1,FALSE)=0, "",VLOOKUP($P600, 'Requirements Updated'!$A$4:$P$621,L$1,FALSE)), "")</f>
        <v/>
      </c>
      <c r="K600" s="35" t="str">
        <f>IF(OR($A$5=K$7,$B$5=K$7,$C$5=K$7, $D$5=K$7),IF(VLOOKUP($P600, 'Requirements Updated'!$A$4:$P$621,M$1,FALSE)=0, "",VLOOKUP($P600, 'Requirements Updated'!$A$4:$P$621,M$1,FALSE)), "")</f>
        <v/>
      </c>
      <c r="L600" s="17"/>
      <c r="M600" s="16" t="s">
        <v>28</v>
      </c>
      <c r="N600" s="17"/>
      <c r="O600" s="16" t="s">
        <v>286</v>
      </c>
      <c r="P600" s="16" t="str">
        <f t="shared" si="26"/>
        <v>WindowsQuantityNumberProposedBuilding/BuildingDetails/Enclosure/Windows/Window/Quantity</v>
      </c>
      <c r="Q600" s="94" t="s">
        <v>1207</v>
      </c>
      <c r="R600" s="18"/>
    </row>
    <row r="601" spans="1:18" ht="26.25" customHeight="1" x14ac:dyDescent="0.2">
      <c r="A601" s="56" t="s">
        <v>277</v>
      </c>
      <c r="B601" s="56" t="s">
        <v>287</v>
      </c>
      <c r="C601" s="56" t="s">
        <v>505</v>
      </c>
      <c r="D601" s="17" t="str">
        <f>IFERROR(VLOOKUP($M601, Tables!$F$3:$G$9, 2, FALSE), "NEEDS QUALIFIER")</f>
        <v>Proposed</v>
      </c>
      <c r="E601" s="56" t="s">
        <v>722</v>
      </c>
      <c r="F601" s="16" t="str">
        <f t="shared" si="23"/>
        <v>Optional</v>
      </c>
      <c r="G601" s="16" t="str">
        <f t="shared" si="27"/>
        <v>Optional</v>
      </c>
      <c r="H601" s="35" t="str">
        <f>IF(OR($A$5=H$7,$B$5=H$7,$C$5=H$7, $D$5=H$7),IF(VLOOKUP($P601, 'Requirements Updated'!$A$4:$P$621,J$1,FALSE)=0, "",VLOOKUP($P601, 'Requirements Updated'!$A$4:$P$621,J$1,FALSE)), "")</f>
        <v/>
      </c>
      <c r="I601" s="35" t="str">
        <f>IF(OR($A$5=I$7,$B$5=I$7,$C$5=I$7, $D$5=I$7),IF(VLOOKUP($P601, 'Requirements Updated'!$A$4:$P$621,K$1,FALSE)=0, "",VLOOKUP($P601, 'Requirements Updated'!$A$4:$P$621,K$1,FALSE)), "")</f>
        <v/>
      </c>
      <c r="J601" s="35" t="str">
        <f>IF(OR($A$5=J$7,$B$5=J$7,$C$5=J$7, $D$5=J$7),IF(VLOOKUP($P601, 'Requirements Updated'!$A$4:$P$621,L$1,FALSE)=0, "",VLOOKUP($P601, 'Requirements Updated'!$A$4:$P$621,L$1,FALSE)), "")</f>
        <v/>
      </c>
      <c r="K601" s="35" t="str">
        <f>IF(OR($A$5=K$7,$B$5=K$7,$C$5=K$7, $D$5=K$7),IF(VLOOKUP($P601, 'Requirements Updated'!$A$4:$P$621,M$1,FALSE)=0, "",VLOOKUP($P601, 'Requirements Updated'!$A$4:$P$621,M$1,FALSE)), "")</f>
        <v/>
      </c>
      <c r="L601" s="17"/>
      <c r="M601" s="16" t="s">
        <v>28</v>
      </c>
      <c r="N601" s="17"/>
      <c r="O601" s="16" t="s">
        <v>288</v>
      </c>
      <c r="P601" s="16" t="str">
        <f t="shared" si="26"/>
        <v>WindowsSolar heat gain coefficient (SHGC)FractionProposedBuilding/BuildingDetails/Enclosure/Windows/Window/SHGC</v>
      </c>
      <c r="Q601" s="94" t="s">
        <v>1207</v>
      </c>
      <c r="R601" s="18"/>
    </row>
    <row r="602" spans="1:18" ht="26.25" customHeight="1" x14ac:dyDescent="0.2">
      <c r="A602" s="56" t="s">
        <v>277</v>
      </c>
      <c r="B602" s="56" t="s">
        <v>289</v>
      </c>
      <c r="C602" s="56" t="s">
        <v>584</v>
      </c>
      <c r="D602" s="17" t="str">
        <f>IFERROR(VLOOKUP($M602, Tables!$F$3:$G$9, 2, FALSE), "NEEDS QUALIFIER")</f>
        <v>Proposed</v>
      </c>
      <c r="E602" s="56" t="s">
        <v>618</v>
      </c>
      <c r="F602" s="16" t="str">
        <f t="shared" si="23"/>
        <v>Optional</v>
      </c>
      <c r="G602" s="16" t="str">
        <f t="shared" si="27"/>
        <v>Optional</v>
      </c>
      <c r="H602" s="35" t="str">
        <f>IF(OR($A$5=H$7,$B$5=H$7,$C$5=H$7, $D$5=H$7),IF(VLOOKUP($P602, 'Requirements Updated'!$A$4:$P$621,J$1,FALSE)=0, "",VLOOKUP($P602, 'Requirements Updated'!$A$4:$P$621,J$1,FALSE)), "")</f>
        <v/>
      </c>
      <c r="I602" s="35" t="str">
        <f>IF(OR($A$5=I$7,$B$5=I$7,$C$5=I$7, $D$5=I$7),IF(VLOOKUP($P602, 'Requirements Updated'!$A$4:$P$621,K$1,FALSE)=0, "",VLOOKUP($P602, 'Requirements Updated'!$A$4:$P$621,K$1,FALSE)), "")</f>
        <v/>
      </c>
      <c r="J602" s="35" t="str">
        <f>IF(OR($A$5=J$7,$B$5=J$7,$C$5=J$7, $D$5=J$7),IF(VLOOKUP($P602, 'Requirements Updated'!$A$4:$P$621,L$1,FALSE)=0, "",VLOOKUP($P602, 'Requirements Updated'!$A$4:$P$621,L$1,FALSE)), "")</f>
        <v/>
      </c>
      <c r="K602" s="35" t="str">
        <f>IF(OR($A$5=K$7,$B$5=K$7,$C$5=K$7, $D$5=K$7),IF(VLOOKUP($P602, 'Requirements Updated'!$A$4:$P$621,M$1,FALSE)=0, "",VLOOKUP($P602, 'Requirements Updated'!$A$4:$P$621,M$1,FALSE)), "")</f>
        <v/>
      </c>
      <c r="L602" s="17"/>
      <c r="M602" s="16" t="s">
        <v>28</v>
      </c>
      <c r="N602" s="17"/>
      <c r="O602" s="16" t="s">
        <v>290</v>
      </c>
      <c r="P602" s="16" t="str">
        <f t="shared" si="26"/>
        <v>WindowsArea Number (sq.ft.)ProposedBuilding/BuildingDetails/Enclosure/Windows/Window/Area</v>
      </c>
      <c r="Q602" s="94" t="s">
        <v>1207</v>
      </c>
      <c r="R602" s="18"/>
    </row>
    <row r="603" spans="1:18" ht="26.25" customHeight="1" x14ac:dyDescent="0.2">
      <c r="A603" s="56" t="s">
        <v>277</v>
      </c>
      <c r="B603" s="56" t="s">
        <v>291</v>
      </c>
      <c r="C603" s="56" t="s">
        <v>504</v>
      </c>
      <c r="D603" s="17" t="str">
        <f>IFERROR(VLOOKUP($M603, Tables!$F$3:$G$9, 2, FALSE), "NEEDS QUALIFIER")</f>
        <v>Proposed</v>
      </c>
      <c r="E603" s="56" t="s">
        <v>721</v>
      </c>
      <c r="F603" s="16" t="str">
        <f t="shared" si="23"/>
        <v>Optional</v>
      </c>
      <c r="G603" s="16" t="str">
        <f t="shared" si="27"/>
        <v>Optional</v>
      </c>
      <c r="H603" s="35" t="str">
        <f>IF(OR($A$5=H$7,$B$5=H$7,$C$5=H$7, $D$5=H$7),IF(VLOOKUP($P603, 'Requirements Updated'!$A$4:$P$621,J$1,FALSE)=0, "",VLOOKUP($P603, 'Requirements Updated'!$A$4:$P$621,J$1,FALSE)), "")</f>
        <v/>
      </c>
      <c r="I603" s="35" t="str">
        <f>IF(OR($A$5=I$7,$B$5=I$7,$C$5=I$7, $D$5=I$7),IF(VLOOKUP($P603, 'Requirements Updated'!$A$4:$P$621,K$1,FALSE)=0, "",VLOOKUP($P603, 'Requirements Updated'!$A$4:$P$621,K$1,FALSE)), "")</f>
        <v/>
      </c>
      <c r="J603" s="35" t="str">
        <f>IF(OR($A$5=J$7,$B$5=J$7,$C$5=J$7, $D$5=J$7),IF(VLOOKUP($P603, 'Requirements Updated'!$A$4:$P$621,L$1,FALSE)=0, "",VLOOKUP($P603, 'Requirements Updated'!$A$4:$P$621,L$1,FALSE)), "")</f>
        <v/>
      </c>
      <c r="K603" s="35" t="str">
        <f>IF(OR($A$5=K$7,$B$5=K$7,$C$5=K$7, $D$5=K$7),IF(VLOOKUP($P603, 'Requirements Updated'!$A$4:$P$621,M$1,FALSE)=0, "",VLOOKUP($P603, 'Requirements Updated'!$A$4:$P$621,M$1,FALSE)), "")</f>
        <v/>
      </c>
      <c r="L603" s="17"/>
      <c r="M603" s="16" t="s">
        <v>28</v>
      </c>
      <c r="N603" s="17"/>
      <c r="O603" s="16" t="s">
        <v>292</v>
      </c>
      <c r="P603" s="16" t="str">
        <f t="shared" si="26"/>
        <v>WindowsWindow treatmentsEnumerationProposedBuilding/BuildingDetails/Enclosure/Windows/Window/Treatments</v>
      </c>
      <c r="Q603" s="94" t="s">
        <v>1207</v>
      </c>
      <c r="R603" s="18"/>
    </row>
    <row r="604" spans="1:18" ht="26.25" customHeight="1" x14ac:dyDescent="0.2">
      <c r="A604" s="56" t="s">
        <v>277</v>
      </c>
      <c r="B604" s="56" t="s">
        <v>293</v>
      </c>
      <c r="C604" s="56" t="s">
        <v>503</v>
      </c>
      <c r="D604" s="17" t="str">
        <f>IFERROR(VLOOKUP($M604, Tables!$F$3:$G$9, 2, FALSE), "NEEDS QUALIFIER")</f>
        <v>Proposed</v>
      </c>
      <c r="E604" s="56" t="s">
        <v>619</v>
      </c>
      <c r="F604" s="16" t="str">
        <f t="shared" si="23"/>
        <v>Optional</v>
      </c>
      <c r="G604" s="16" t="str">
        <f t="shared" si="27"/>
        <v>Optional</v>
      </c>
      <c r="H604" s="35" t="str">
        <f>IF(OR($A$5=H$7,$B$5=H$7,$C$5=H$7, $D$5=H$7),IF(VLOOKUP($P604, 'Requirements Updated'!$A$4:$P$621,J$1,FALSE)=0, "",VLOOKUP($P604, 'Requirements Updated'!$A$4:$P$621,J$1,FALSE)), "")</f>
        <v/>
      </c>
      <c r="I604" s="35" t="str">
        <f>IF(OR($A$5=I$7,$B$5=I$7,$C$5=I$7, $D$5=I$7),IF(VLOOKUP($P604, 'Requirements Updated'!$A$4:$P$621,K$1,FALSE)=0, "",VLOOKUP($P604, 'Requirements Updated'!$A$4:$P$621,K$1,FALSE)), "")</f>
        <v/>
      </c>
      <c r="J604" s="35" t="str">
        <f>IF(OR($A$5=J$7,$B$5=J$7,$C$5=J$7, $D$5=J$7),IF(VLOOKUP($P604, 'Requirements Updated'!$A$4:$P$621,L$1,FALSE)=0, "",VLOOKUP($P604, 'Requirements Updated'!$A$4:$P$621,L$1,FALSE)), "")</f>
        <v/>
      </c>
      <c r="K604" s="35" t="str">
        <f>IF(OR($A$5=K$7,$B$5=K$7,$C$5=K$7, $D$5=K$7),IF(VLOOKUP($P604, 'Requirements Updated'!$A$4:$P$621,M$1,FALSE)=0, "",VLOOKUP($P604, 'Requirements Updated'!$A$4:$P$621,M$1,FALSE)), "")</f>
        <v/>
      </c>
      <c r="L604" s="17"/>
      <c r="M604" s="16" t="s">
        <v>28</v>
      </c>
      <c r="N604" s="17"/>
      <c r="O604" s="16" t="s">
        <v>294</v>
      </c>
      <c r="P604" s="16" t="str">
        <f t="shared" si="26"/>
        <v>WindowsU-factorNumberProposedBuilding/BuildingDetails/Enclosure/Windows/Window/UFactor</v>
      </c>
      <c r="Q604" s="94" t="s">
        <v>1207</v>
      </c>
      <c r="R604" s="18"/>
    </row>
    <row r="605" spans="1:18" ht="26.25" customHeight="1" x14ac:dyDescent="0.2">
      <c r="A605" s="56" t="s">
        <v>277</v>
      </c>
      <c r="B605" s="56" t="s">
        <v>58</v>
      </c>
      <c r="C605" s="56" t="s">
        <v>504</v>
      </c>
      <c r="D605" s="17" t="str">
        <f>IFERROR(VLOOKUP($M605, Tables!$F$3:$G$9, 2, FALSE), "NEEDS QUALIFIER")</f>
        <v>Post</v>
      </c>
      <c r="E605" s="56" t="s">
        <v>596</v>
      </c>
      <c r="F605" s="16" t="str">
        <f t="shared" si="23"/>
        <v>Optional</v>
      </c>
      <c r="G605" s="16" t="str">
        <f t="shared" si="27"/>
        <v>Optional</v>
      </c>
      <c r="H605" s="35" t="str">
        <f>IF(OR($A$5=H$7,$B$5=H$7,$C$5=H$7, $D$5=H$7),IF(VLOOKUP($P605, 'Requirements Updated'!$A$4:$P$621,J$1,FALSE)=0, "",VLOOKUP($P605, 'Requirements Updated'!$A$4:$P$621,J$1,FALSE)), "")</f>
        <v/>
      </c>
      <c r="I605" s="35" t="str">
        <f>IF(OR($A$5=I$7,$B$5=I$7,$C$5=I$7, $D$5=I$7),IF(VLOOKUP($P605, 'Requirements Updated'!$A$4:$P$621,K$1,FALSE)=0, "",VLOOKUP($P605, 'Requirements Updated'!$A$4:$P$621,K$1,FALSE)), "")</f>
        <v/>
      </c>
      <c r="J605" s="35" t="str">
        <f>IF(OR($A$5=J$7,$B$5=J$7,$C$5=J$7, $D$5=J$7),IF(VLOOKUP($P605, 'Requirements Updated'!$A$4:$P$621,L$1,FALSE)=0, "",VLOOKUP($P605, 'Requirements Updated'!$A$4:$P$621,L$1,FALSE)), "")</f>
        <v/>
      </c>
      <c r="K605" s="35" t="str">
        <f>IF(OR($A$5=K$7,$B$5=K$7,$C$5=K$7, $D$5=K$7),IF(VLOOKUP($P605, 'Requirements Updated'!$A$4:$P$621,M$1,FALSE)=0, "",VLOOKUP($P605, 'Requirements Updated'!$A$4:$P$621,M$1,FALSE)), "")</f>
        <v/>
      </c>
      <c r="L605" s="17"/>
      <c r="M605" s="16" t="s">
        <v>296</v>
      </c>
      <c r="N605" s="17"/>
      <c r="O605" s="16" t="s">
        <v>278</v>
      </c>
      <c r="P605" s="16" t="str">
        <f t="shared" si="26"/>
        <v>WindowsThird party certificationEnumerationPostBuilding/BuildingDetails/Enclosure/Windows/Window/ThirdPartyCertification</v>
      </c>
      <c r="Q605" s="94"/>
      <c r="R605" s="18"/>
    </row>
    <row r="606" spans="1:18" ht="26.25" customHeight="1" x14ac:dyDescent="0.2">
      <c r="A606" s="56" t="s">
        <v>277</v>
      </c>
      <c r="B606" s="56" t="s">
        <v>279</v>
      </c>
      <c r="C606" s="56" t="s">
        <v>504</v>
      </c>
      <c r="D606" s="17" t="str">
        <f>IFERROR(VLOOKUP($M606, Tables!$F$3:$G$9, 2, FALSE), "NEEDS QUALIFIER")</f>
        <v>Post</v>
      </c>
      <c r="E606" s="56" t="s">
        <v>718</v>
      </c>
      <c r="F606" s="16" t="str">
        <f t="shared" si="23"/>
        <v>Optional</v>
      </c>
      <c r="G606" s="16" t="str">
        <f t="shared" si="27"/>
        <v>Optional</v>
      </c>
      <c r="H606" s="35" t="str">
        <f>IF(OR($A$5=H$7,$B$5=H$7,$C$5=H$7, $D$5=H$7),IF(VLOOKUP($P606, 'Requirements Updated'!$A$4:$P$621,J$1,FALSE)=0, "",VLOOKUP($P606, 'Requirements Updated'!$A$4:$P$621,J$1,FALSE)), "")</f>
        <v/>
      </c>
      <c r="I606" s="35" t="str">
        <f>IF(OR($A$5=I$7,$B$5=I$7,$C$5=I$7, $D$5=I$7),IF(VLOOKUP($P606, 'Requirements Updated'!$A$4:$P$621,K$1,FALSE)=0, "",VLOOKUP($P606, 'Requirements Updated'!$A$4:$P$621,K$1,FALSE)), "")</f>
        <v/>
      </c>
      <c r="J606" s="35" t="str">
        <f>IF(OR($A$5=J$7,$B$5=J$7,$C$5=J$7, $D$5=J$7),IF(VLOOKUP($P606, 'Requirements Updated'!$A$4:$P$621,L$1,FALSE)=0, "",VLOOKUP($P606, 'Requirements Updated'!$A$4:$P$621,L$1,FALSE)), "")</f>
        <v/>
      </c>
      <c r="K606" s="35" t="str">
        <f>IF(OR($A$5=K$7,$B$5=K$7,$C$5=K$7, $D$5=K$7),IF(VLOOKUP($P606, 'Requirements Updated'!$A$4:$P$621,M$1,FALSE)=0, "",VLOOKUP($P606, 'Requirements Updated'!$A$4:$P$621,M$1,FALSE)), "")</f>
        <v/>
      </c>
      <c r="L606" s="17"/>
      <c r="M606" s="16" t="s">
        <v>296</v>
      </c>
      <c r="N606" s="17"/>
      <c r="O606" s="16" t="s">
        <v>280</v>
      </c>
      <c r="P606" s="16" t="str">
        <f t="shared" si="26"/>
        <v>WindowsFrame typeEnumerationPostBuilding/BuildingDetails/Enclosure/Windows/Window/FrameType</v>
      </c>
      <c r="Q606" s="94"/>
      <c r="R606" s="18"/>
    </row>
    <row r="607" spans="1:18" ht="26.25" customHeight="1" x14ac:dyDescent="0.2">
      <c r="A607" s="56" t="s">
        <v>277</v>
      </c>
      <c r="B607" s="56" t="s">
        <v>281</v>
      </c>
      <c r="C607" s="56" t="s">
        <v>504</v>
      </c>
      <c r="D607" s="17" t="str">
        <f>IFERROR(VLOOKUP($M607, Tables!$F$3:$G$9, 2, FALSE), "NEEDS QUALIFIER")</f>
        <v>Post</v>
      </c>
      <c r="E607" s="56" t="s">
        <v>719</v>
      </c>
      <c r="F607" s="16" t="str">
        <f t="shared" ref="F607:F626" si="28">IF(OR($H607="X", $I607="X", $J607="X", $K607="X"), "Required", "Optional")</f>
        <v>Optional</v>
      </c>
      <c r="G607" s="16" t="str">
        <f t="shared" si="27"/>
        <v>Optional</v>
      </c>
      <c r="H607" s="35" t="str">
        <f>IF(OR($A$5=H$7,$B$5=H$7,$C$5=H$7, $D$5=H$7),IF(VLOOKUP($P607, 'Requirements Updated'!$A$4:$P$621,J$1,FALSE)=0, "",VLOOKUP($P607, 'Requirements Updated'!$A$4:$P$621,J$1,FALSE)), "")</f>
        <v/>
      </c>
      <c r="I607" s="35" t="str">
        <f>IF(OR($A$5=I$7,$B$5=I$7,$C$5=I$7, $D$5=I$7),IF(VLOOKUP($P607, 'Requirements Updated'!$A$4:$P$621,K$1,FALSE)=0, "",VLOOKUP($P607, 'Requirements Updated'!$A$4:$P$621,K$1,FALSE)), "")</f>
        <v/>
      </c>
      <c r="J607" s="35" t="str">
        <f>IF(OR($A$5=J$7,$B$5=J$7,$C$5=J$7, $D$5=J$7),IF(VLOOKUP($P607, 'Requirements Updated'!$A$4:$P$621,L$1,FALSE)=0, "",VLOOKUP($P607, 'Requirements Updated'!$A$4:$P$621,L$1,FALSE)), "")</f>
        <v/>
      </c>
      <c r="K607" s="35" t="str">
        <f>IF(OR($A$5=K$7,$B$5=K$7,$C$5=K$7, $D$5=K$7),IF(VLOOKUP($P607, 'Requirements Updated'!$A$4:$P$621,M$1,FALSE)=0, "",VLOOKUP($P607, 'Requirements Updated'!$A$4:$P$621,M$1,FALSE)), "")</f>
        <v/>
      </c>
      <c r="L607" s="17"/>
      <c r="M607" s="16" t="s">
        <v>296</v>
      </c>
      <c r="N607" s="17"/>
      <c r="O607" s="16" t="s">
        <v>282</v>
      </c>
      <c r="P607" s="16" t="str">
        <f t="shared" si="26"/>
        <v>WindowsGlass layersEnumerationPostBuilding/BuildingDetails/Enclosure/Windows/Window/GlassLayers</v>
      </c>
      <c r="Q607" s="94"/>
      <c r="R607" s="18"/>
    </row>
    <row r="608" spans="1:18" ht="26.25" customHeight="1" x14ac:dyDescent="0.2">
      <c r="A608" s="56" t="s">
        <v>277</v>
      </c>
      <c r="B608" s="56" t="s">
        <v>283</v>
      </c>
      <c r="C608" s="56" t="s">
        <v>504</v>
      </c>
      <c r="D608" s="17" t="str">
        <f>IFERROR(VLOOKUP($M608, Tables!$F$3:$G$9, 2, FALSE), "NEEDS QUALIFIER")</f>
        <v>Post</v>
      </c>
      <c r="E608" s="56" t="s">
        <v>720</v>
      </c>
      <c r="F608" s="16" t="str">
        <f t="shared" si="28"/>
        <v>Optional</v>
      </c>
      <c r="G608" s="16" t="str">
        <f t="shared" si="27"/>
        <v>Optional</v>
      </c>
      <c r="H608" s="35" t="str">
        <f>IF(OR($A$5=H$7,$B$5=H$7,$C$5=H$7, $D$5=H$7),IF(VLOOKUP($P608, 'Requirements Updated'!$A$4:$P$621,J$1,FALSE)=0, "",VLOOKUP($P608, 'Requirements Updated'!$A$4:$P$621,J$1,FALSE)), "")</f>
        <v/>
      </c>
      <c r="I608" s="35" t="str">
        <f>IF(OR($A$5=I$7,$B$5=I$7,$C$5=I$7, $D$5=I$7),IF(VLOOKUP($P608, 'Requirements Updated'!$A$4:$P$621,K$1,FALSE)=0, "",VLOOKUP($P608, 'Requirements Updated'!$A$4:$P$621,K$1,FALSE)), "")</f>
        <v/>
      </c>
      <c r="J608" s="35" t="str">
        <f>IF(OR($A$5=J$7,$B$5=J$7,$C$5=J$7, $D$5=J$7),IF(VLOOKUP($P608, 'Requirements Updated'!$A$4:$P$621,L$1,FALSE)=0, "",VLOOKUP($P608, 'Requirements Updated'!$A$4:$P$621,L$1,FALSE)), "")</f>
        <v/>
      </c>
      <c r="K608" s="35" t="str">
        <f>IF(OR($A$5=K$7,$B$5=K$7,$C$5=K$7, $D$5=K$7),IF(VLOOKUP($P608, 'Requirements Updated'!$A$4:$P$621,M$1,FALSE)=0, "",VLOOKUP($P608, 'Requirements Updated'!$A$4:$P$621,M$1,FALSE)), "")</f>
        <v/>
      </c>
      <c r="L608" s="17"/>
      <c r="M608" s="16" t="s">
        <v>296</v>
      </c>
      <c r="N608" s="17"/>
      <c r="O608" s="16" t="s">
        <v>284</v>
      </c>
      <c r="P608" s="16" t="str">
        <f t="shared" si="26"/>
        <v>WindowsGlass typeEnumerationPostBuilding/BuildingDetails/Enclosure/Windows/Window/GlassType</v>
      </c>
      <c r="Q608" s="94"/>
      <c r="R608" s="18"/>
    </row>
    <row r="609" spans="1:18" ht="26.25" customHeight="1" x14ac:dyDescent="0.2">
      <c r="A609" s="56" t="s">
        <v>277</v>
      </c>
      <c r="B609" s="56" t="s">
        <v>285</v>
      </c>
      <c r="C609" s="56" t="s">
        <v>503</v>
      </c>
      <c r="D609" s="17" t="str">
        <f>IFERROR(VLOOKUP($M609, Tables!$F$3:$G$9, 2, FALSE), "NEEDS QUALIFIER")</f>
        <v>Post</v>
      </c>
      <c r="E609" s="56" t="s">
        <v>617</v>
      </c>
      <c r="F609" s="16" t="str">
        <f t="shared" si="28"/>
        <v>Optional</v>
      </c>
      <c r="G609" s="16" t="str">
        <f t="shared" si="27"/>
        <v>Optional</v>
      </c>
      <c r="H609" s="35" t="str">
        <f>IF(OR($A$5=H$7,$B$5=H$7,$C$5=H$7, $D$5=H$7),IF(VLOOKUP($P609, 'Requirements Updated'!$A$4:$P$621,J$1,FALSE)=0, "",VLOOKUP($P609, 'Requirements Updated'!$A$4:$P$621,J$1,FALSE)), "")</f>
        <v/>
      </c>
      <c r="I609" s="35" t="str">
        <f>IF(OR($A$5=I$7,$B$5=I$7,$C$5=I$7, $D$5=I$7),IF(VLOOKUP($P609, 'Requirements Updated'!$A$4:$P$621,K$1,FALSE)=0, "",VLOOKUP($P609, 'Requirements Updated'!$A$4:$P$621,K$1,FALSE)), "")</f>
        <v/>
      </c>
      <c r="J609" s="35" t="str">
        <f>IF(OR($A$5=J$7,$B$5=J$7,$C$5=J$7, $D$5=J$7),IF(VLOOKUP($P609, 'Requirements Updated'!$A$4:$P$621,L$1,FALSE)=0, "",VLOOKUP($P609, 'Requirements Updated'!$A$4:$P$621,L$1,FALSE)), "")</f>
        <v/>
      </c>
      <c r="K609" s="35" t="str">
        <f>IF(OR($A$5=K$7,$B$5=K$7,$C$5=K$7, $D$5=K$7),IF(VLOOKUP($P609, 'Requirements Updated'!$A$4:$P$621,M$1,FALSE)=0, "",VLOOKUP($P609, 'Requirements Updated'!$A$4:$P$621,M$1,FALSE)), "")</f>
        <v/>
      </c>
      <c r="L609" s="17"/>
      <c r="M609" s="16" t="s">
        <v>296</v>
      </c>
      <c r="N609" s="17"/>
      <c r="O609" s="16" t="s">
        <v>286</v>
      </c>
      <c r="P609" s="16" t="str">
        <f t="shared" si="26"/>
        <v>WindowsQuantityNumberPostBuilding/BuildingDetails/Enclosure/Windows/Window/Quantity</v>
      </c>
      <c r="Q609" s="94"/>
      <c r="R609" s="18"/>
    </row>
    <row r="610" spans="1:18" ht="26.25" customHeight="1" x14ac:dyDescent="0.2">
      <c r="A610" s="56" t="s">
        <v>277</v>
      </c>
      <c r="B610" s="56" t="s">
        <v>287</v>
      </c>
      <c r="C610" s="56" t="s">
        <v>505</v>
      </c>
      <c r="D610" s="17" t="str">
        <f>IFERROR(VLOOKUP($M610, Tables!$F$3:$G$9, 2, FALSE), "NEEDS QUALIFIER")</f>
        <v>Post</v>
      </c>
      <c r="E610" s="56" t="s">
        <v>722</v>
      </c>
      <c r="F610" s="16" t="str">
        <f t="shared" si="28"/>
        <v>Optional</v>
      </c>
      <c r="G610" s="16" t="str">
        <f t="shared" si="27"/>
        <v>Optional</v>
      </c>
      <c r="H610" s="35" t="str">
        <f>IF(OR($A$5=H$7,$B$5=H$7,$C$5=H$7, $D$5=H$7),IF(VLOOKUP($P610, 'Requirements Updated'!$A$4:$P$621,J$1,FALSE)=0, "",VLOOKUP($P610, 'Requirements Updated'!$A$4:$P$621,J$1,FALSE)), "")</f>
        <v/>
      </c>
      <c r="I610" s="35" t="str">
        <f>IF(OR($A$5=I$7,$B$5=I$7,$C$5=I$7, $D$5=I$7),IF(VLOOKUP($P610, 'Requirements Updated'!$A$4:$P$621,K$1,FALSE)=0, "",VLOOKUP($P610, 'Requirements Updated'!$A$4:$P$621,K$1,FALSE)), "")</f>
        <v/>
      </c>
      <c r="J610" s="35" t="str">
        <f>IF(OR($A$5=J$7,$B$5=J$7,$C$5=J$7, $D$5=J$7),IF(VLOOKUP($P610, 'Requirements Updated'!$A$4:$P$621,L$1,FALSE)=0, "",VLOOKUP($P610, 'Requirements Updated'!$A$4:$P$621,L$1,FALSE)), "")</f>
        <v/>
      </c>
      <c r="K610" s="35" t="str">
        <f>IF(OR($A$5=K$7,$B$5=K$7,$C$5=K$7, $D$5=K$7),IF(VLOOKUP($P610, 'Requirements Updated'!$A$4:$P$621,M$1,FALSE)=0, "",VLOOKUP($P610, 'Requirements Updated'!$A$4:$P$621,M$1,FALSE)), "")</f>
        <v/>
      </c>
      <c r="L610" s="17"/>
      <c r="M610" s="16" t="s">
        <v>296</v>
      </c>
      <c r="N610" s="17"/>
      <c r="O610" s="16" t="s">
        <v>288</v>
      </c>
      <c r="P610" s="16" t="str">
        <f t="shared" si="26"/>
        <v>WindowsSolar heat gain coefficient (SHGC)FractionPostBuilding/BuildingDetails/Enclosure/Windows/Window/SHGC</v>
      </c>
      <c r="Q610" s="94"/>
      <c r="R610" s="18"/>
    </row>
    <row r="611" spans="1:18" ht="26.25" customHeight="1" x14ac:dyDescent="0.2">
      <c r="A611" s="56" t="s">
        <v>277</v>
      </c>
      <c r="B611" s="56" t="s">
        <v>289</v>
      </c>
      <c r="C611" s="56" t="s">
        <v>584</v>
      </c>
      <c r="D611" s="17" t="str">
        <f>IFERROR(VLOOKUP($M611, Tables!$F$3:$G$9, 2, FALSE), "NEEDS QUALIFIER")</f>
        <v>Post</v>
      </c>
      <c r="E611" s="56" t="s">
        <v>618</v>
      </c>
      <c r="F611" s="16" t="str">
        <f t="shared" si="28"/>
        <v>Optional</v>
      </c>
      <c r="G611" s="16" t="str">
        <f t="shared" si="27"/>
        <v>Optional</v>
      </c>
      <c r="H611" s="35" t="str">
        <f>IF(OR($A$5=H$7,$B$5=H$7,$C$5=H$7, $D$5=H$7),IF(VLOOKUP($P611, 'Requirements Updated'!$A$4:$P$621,J$1,FALSE)=0, "",VLOOKUP($P611, 'Requirements Updated'!$A$4:$P$621,J$1,FALSE)), "")</f>
        <v/>
      </c>
      <c r="I611" s="35" t="str">
        <f>IF(OR($A$5=I$7,$B$5=I$7,$C$5=I$7, $D$5=I$7),IF(VLOOKUP($P611, 'Requirements Updated'!$A$4:$P$621,K$1,FALSE)=0, "",VLOOKUP($P611, 'Requirements Updated'!$A$4:$P$621,K$1,FALSE)), "")</f>
        <v/>
      </c>
      <c r="J611" s="35" t="str">
        <f>IF(OR($A$5=J$7,$B$5=J$7,$C$5=J$7, $D$5=J$7),IF(VLOOKUP($P611, 'Requirements Updated'!$A$4:$P$621,L$1,FALSE)=0, "",VLOOKUP($P611, 'Requirements Updated'!$A$4:$P$621,L$1,FALSE)), "")</f>
        <v/>
      </c>
      <c r="K611" s="35" t="str">
        <f>IF(OR($A$5=K$7,$B$5=K$7,$C$5=K$7, $D$5=K$7),IF(VLOOKUP($P611, 'Requirements Updated'!$A$4:$P$621,M$1,FALSE)=0, "",VLOOKUP($P611, 'Requirements Updated'!$A$4:$P$621,M$1,FALSE)), "")</f>
        <v/>
      </c>
      <c r="L611" s="17"/>
      <c r="M611" s="16" t="s">
        <v>296</v>
      </c>
      <c r="N611" s="17"/>
      <c r="O611" s="16" t="s">
        <v>290</v>
      </c>
      <c r="P611" s="16" t="str">
        <f t="shared" si="26"/>
        <v>WindowsArea Number (sq.ft.)PostBuilding/BuildingDetails/Enclosure/Windows/Window/Area</v>
      </c>
      <c r="Q611" s="94"/>
      <c r="R611" s="18"/>
    </row>
    <row r="612" spans="1:18" ht="26.25" customHeight="1" x14ac:dyDescent="0.2">
      <c r="A612" s="56" t="s">
        <v>277</v>
      </c>
      <c r="B612" s="56" t="s">
        <v>291</v>
      </c>
      <c r="C612" s="56" t="s">
        <v>504</v>
      </c>
      <c r="D612" s="17" t="str">
        <f>IFERROR(VLOOKUP($M612, Tables!$F$3:$G$9, 2, FALSE), "NEEDS QUALIFIER")</f>
        <v>Post</v>
      </c>
      <c r="E612" s="56" t="s">
        <v>721</v>
      </c>
      <c r="F612" s="16" t="str">
        <f t="shared" si="28"/>
        <v>Optional</v>
      </c>
      <c r="G612" s="16" t="str">
        <f t="shared" si="27"/>
        <v>Optional</v>
      </c>
      <c r="H612" s="35" t="str">
        <f>IF(OR($A$5=H$7,$B$5=H$7,$C$5=H$7, $D$5=H$7),IF(VLOOKUP($P612, 'Requirements Updated'!$A$4:$P$621,J$1,FALSE)=0, "",VLOOKUP($P612, 'Requirements Updated'!$A$4:$P$621,J$1,FALSE)), "")</f>
        <v/>
      </c>
      <c r="I612" s="35" t="str">
        <f>IF(OR($A$5=I$7,$B$5=I$7,$C$5=I$7, $D$5=I$7),IF(VLOOKUP($P612, 'Requirements Updated'!$A$4:$P$621,K$1,FALSE)=0, "",VLOOKUP($P612, 'Requirements Updated'!$A$4:$P$621,K$1,FALSE)), "")</f>
        <v/>
      </c>
      <c r="J612" s="35" t="str">
        <f>IF(OR($A$5=J$7,$B$5=J$7,$C$5=J$7, $D$5=J$7),IF(VLOOKUP($P612, 'Requirements Updated'!$A$4:$P$621,L$1,FALSE)=0, "",VLOOKUP($P612, 'Requirements Updated'!$A$4:$P$621,L$1,FALSE)), "")</f>
        <v/>
      </c>
      <c r="K612" s="35" t="str">
        <f>IF(OR($A$5=K$7,$B$5=K$7,$C$5=K$7, $D$5=K$7),IF(VLOOKUP($P612, 'Requirements Updated'!$A$4:$P$621,M$1,FALSE)=0, "",VLOOKUP($P612, 'Requirements Updated'!$A$4:$P$621,M$1,FALSE)), "")</f>
        <v/>
      </c>
      <c r="L612" s="17"/>
      <c r="M612" s="16" t="s">
        <v>296</v>
      </c>
      <c r="N612" s="17"/>
      <c r="O612" s="16" t="s">
        <v>292</v>
      </c>
      <c r="P612" s="16" t="str">
        <f t="shared" si="26"/>
        <v>WindowsWindow treatmentsEnumerationPostBuilding/BuildingDetails/Enclosure/Windows/Window/Treatments</v>
      </c>
      <c r="Q612" s="94"/>
      <c r="R612" s="18"/>
    </row>
    <row r="613" spans="1:18" ht="26.25" customHeight="1" x14ac:dyDescent="0.2">
      <c r="A613" s="56" t="s">
        <v>277</v>
      </c>
      <c r="B613" s="56" t="s">
        <v>293</v>
      </c>
      <c r="C613" s="56" t="s">
        <v>503</v>
      </c>
      <c r="D613" s="17" t="str">
        <f>IFERROR(VLOOKUP($M613, Tables!$F$3:$G$9, 2, FALSE), "NEEDS QUALIFIER")</f>
        <v>Post</v>
      </c>
      <c r="E613" s="56" t="s">
        <v>619</v>
      </c>
      <c r="F613" s="16" t="str">
        <f t="shared" si="28"/>
        <v>Optional</v>
      </c>
      <c r="G613" s="16" t="str">
        <f t="shared" si="27"/>
        <v>Optional</v>
      </c>
      <c r="H613" s="35" t="str">
        <f>IF(OR($A$5=H$7,$B$5=H$7,$C$5=H$7, $D$5=H$7),IF(VLOOKUP($P613, 'Requirements Updated'!$A$4:$P$621,J$1,FALSE)=0, "",VLOOKUP($P613, 'Requirements Updated'!$A$4:$P$621,J$1,FALSE)), "")</f>
        <v/>
      </c>
      <c r="I613" s="35" t="str">
        <f>IF(OR($A$5=I$7,$B$5=I$7,$C$5=I$7, $D$5=I$7),IF(VLOOKUP($P613, 'Requirements Updated'!$A$4:$P$621,K$1,FALSE)=0, "",VLOOKUP($P613, 'Requirements Updated'!$A$4:$P$621,K$1,FALSE)), "")</f>
        <v/>
      </c>
      <c r="J613" s="35" t="str">
        <f>IF(OR($A$5=J$7,$B$5=J$7,$C$5=J$7, $D$5=J$7),IF(VLOOKUP($P613, 'Requirements Updated'!$A$4:$P$621,L$1,FALSE)=0, "",VLOOKUP($P613, 'Requirements Updated'!$A$4:$P$621,L$1,FALSE)), "")</f>
        <v/>
      </c>
      <c r="K613" s="35" t="str">
        <f>IF(OR($A$5=K$7,$B$5=K$7,$C$5=K$7, $D$5=K$7),IF(VLOOKUP($P613, 'Requirements Updated'!$A$4:$P$621,M$1,FALSE)=0, "",VLOOKUP($P613, 'Requirements Updated'!$A$4:$P$621,M$1,FALSE)), "")</f>
        <v/>
      </c>
      <c r="L613" s="17"/>
      <c r="M613" s="16" t="s">
        <v>296</v>
      </c>
      <c r="N613" s="17"/>
      <c r="O613" s="16" t="s">
        <v>294</v>
      </c>
      <c r="P613" s="16" t="str">
        <f t="shared" si="26"/>
        <v>WindowsU-factorNumberPostBuilding/BuildingDetails/Enclosure/Windows/Window/UFactor</v>
      </c>
      <c r="Q613" s="94"/>
      <c r="R613" s="18"/>
    </row>
    <row r="614" spans="1:18" ht="26.1" customHeight="1" x14ac:dyDescent="0.2">
      <c r="A614" s="56" t="s">
        <v>277</v>
      </c>
      <c r="B614" s="56" t="s">
        <v>297</v>
      </c>
      <c r="C614" s="56" t="s">
        <v>117</v>
      </c>
      <c r="D614" s="17" t="str">
        <f>IFERROR(VLOOKUP($M614, Tables!$F$3:$G$9, 2, FALSE), "NEEDS QUALIFIER")</f>
        <v>Post</v>
      </c>
      <c r="E614" s="56" t="s">
        <v>760</v>
      </c>
      <c r="F614" s="16" t="str">
        <f t="shared" si="28"/>
        <v>Optional</v>
      </c>
      <c r="G614" s="16" t="str">
        <f t="shared" si="27"/>
        <v>Optional</v>
      </c>
      <c r="H614" s="35" t="str">
        <f>IF(OR($A$5=H$7,$B$5=H$7,$C$5=H$7, $D$5=H$7),IF(VLOOKUP($P614, 'Requirements Updated'!$A$4:$P$621,J$1,FALSE)=0, "",VLOOKUP($P614, 'Requirements Updated'!$A$4:$P$621,J$1,FALSE)), "")</f>
        <v/>
      </c>
      <c r="I614" s="35" t="str">
        <f>IF(OR($A$5=I$7,$B$5=I$7,$C$5=I$7, $D$5=I$7),IF(VLOOKUP($P614, 'Requirements Updated'!$A$4:$P$621,K$1,FALSE)=0, "",VLOOKUP($P614, 'Requirements Updated'!$A$4:$P$621,K$1,FALSE)), "")</f>
        <v/>
      </c>
      <c r="J614" s="35" t="str">
        <f>IF(OR($A$5=J$7,$B$5=J$7,$C$5=J$7, $D$5=J$7),IF(VLOOKUP($P614, 'Requirements Updated'!$A$4:$P$621,L$1,FALSE)=0, "",VLOOKUP($P614, 'Requirements Updated'!$A$4:$P$621,L$1,FALSE)), "")</f>
        <v/>
      </c>
      <c r="K614" s="35" t="str">
        <f>IF(OR($A$5=K$7,$B$5=K$7,$C$5=K$7, $D$5=K$7),IF(VLOOKUP($P614, 'Requirements Updated'!$A$4:$P$621,M$1,FALSE)=0, "",VLOOKUP($P614, 'Requirements Updated'!$A$4:$P$621,M$1,FALSE)), "")</f>
        <v/>
      </c>
      <c r="L614" s="17"/>
      <c r="M614" s="16" t="s">
        <v>296</v>
      </c>
      <c r="N614" s="17"/>
      <c r="O614" s="16" t="s">
        <v>298</v>
      </c>
      <c r="P614" s="16" t="str">
        <f t="shared" si="26"/>
        <v>WindowsReplaced systemSystem IDPostProject/ProjectDetails/Measures/Measure/ReplacedComponents/ReplacedComponent</v>
      </c>
      <c r="Q614" s="94"/>
      <c r="R614" s="18"/>
    </row>
    <row r="615" spans="1:18" ht="26.25" customHeight="1" x14ac:dyDescent="0.2">
      <c r="A615" s="56" t="s">
        <v>646</v>
      </c>
      <c r="B615" s="56" t="s">
        <v>1165</v>
      </c>
      <c r="C615" s="56" t="s">
        <v>504</v>
      </c>
      <c r="D615" s="17" t="str">
        <f>IFERROR(VLOOKUP($M615, Tables!$F$3:$G$9, 2, FALSE), "NEEDS QUALIFIER")</f>
        <v>Post</v>
      </c>
      <c r="E615" s="56" t="s">
        <v>1168</v>
      </c>
      <c r="F615" s="16" t="str">
        <f t="shared" si="28"/>
        <v>Optional</v>
      </c>
      <c r="G615" s="16" t="str">
        <f t="shared" si="27"/>
        <v>Optional</v>
      </c>
      <c r="H615" s="35" t="str">
        <f>IF(OR($A$5=H$7,$B$5=H$7,$C$5=H$7, $D$5=H$7),IF(VLOOKUP($P615, 'Requirements Updated'!$A$4:$P$621,J$1,FALSE)=0, "",VLOOKUP($P615, 'Requirements Updated'!$A$4:$P$621,J$1,FALSE)), "")</f>
        <v/>
      </c>
      <c r="I615" s="35" t="str">
        <f>IF(OR($A$5=I$7,$B$5=I$7,$C$5=I$7, $D$5=I$7),IF(VLOOKUP($P615, 'Requirements Updated'!$A$4:$P$621,K$1,FALSE)=0, "",VLOOKUP($P615, 'Requirements Updated'!$A$4:$P$621,K$1,FALSE)), "")</f>
        <v/>
      </c>
      <c r="J615" s="35" t="str">
        <f>IF(OR($A$5=J$7,$B$5=J$7,$C$5=J$7, $D$5=J$7),IF(VLOOKUP($P615, 'Requirements Updated'!$A$4:$P$621,L$1,FALSE)=0, "",VLOOKUP($P615, 'Requirements Updated'!$A$4:$P$621,L$1,FALSE)), "")</f>
        <v/>
      </c>
      <c r="K615" s="35" t="str">
        <f>IF(OR($A$5=K$7,$B$5=K$7,$C$5=K$7, $D$5=K$7),IF(VLOOKUP($P615, 'Requirements Updated'!$A$4:$P$621,M$1,FALSE)=0, "",VLOOKUP($P615, 'Requirements Updated'!$A$4:$P$621,M$1,FALSE)), "")</f>
        <v/>
      </c>
      <c r="L615" s="17" t="s">
        <v>1170</v>
      </c>
      <c r="M615" s="16" t="s">
        <v>296</v>
      </c>
      <c r="N615" s="17"/>
      <c r="O615" s="16" t="s">
        <v>1166</v>
      </c>
      <c r="P615" s="16" t="str">
        <f t="shared" si="26"/>
        <v>Site and building envelopeOrientation of front of homeEnumerationPostBuilding/BuildingDetails/BuildingSummary/Site/OrientationOfFrontOfHome</v>
      </c>
      <c r="Q615" s="94"/>
      <c r="R615" s="18"/>
    </row>
    <row r="616" spans="1:18" ht="26.25" customHeight="1" x14ac:dyDescent="0.2">
      <c r="A616" s="56" t="s">
        <v>807</v>
      </c>
      <c r="B616" s="56" t="s">
        <v>279</v>
      </c>
      <c r="C616" s="56" t="s">
        <v>516</v>
      </c>
      <c r="D616" s="17" t="str">
        <f>IFERROR(VLOOKUP($M616, Tables!$F$3:$G$9, 2, FALSE), "NEEDS QUALIFIER")</f>
        <v>Post</v>
      </c>
      <c r="E616" s="56" t="s">
        <v>718</v>
      </c>
      <c r="F616" s="16" t="str">
        <f t="shared" si="28"/>
        <v>Optional</v>
      </c>
      <c r="G616" s="16" t="str">
        <f t="shared" si="27"/>
        <v>Optional</v>
      </c>
      <c r="H616" s="35" t="str">
        <f>IF(OR($A$5=H$7,$B$5=H$7,$C$5=H$7, $D$5=H$7),IF(VLOOKUP($P616, 'Requirements Updated'!$A$4:$P$621,J$1,FALSE)=0, "",VLOOKUP($P616, 'Requirements Updated'!$A$4:$P$621,J$1,FALSE)), "")</f>
        <v/>
      </c>
      <c r="I616" s="35" t="str">
        <f>IF(OR($A$5=I$7,$B$5=I$7,$C$5=I$7, $D$5=I$7),IF(VLOOKUP($P616, 'Requirements Updated'!$A$4:$P$621,K$1,FALSE)=0, "",VLOOKUP($P616, 'Requirements Updated'!$A$4:$P$621,K$1,FALSE)), "")</f>
        <v/>
      </c>
      <c r="J616" s="35" t="str">
        <f>IF(OR($A$5=J$7,$B$5=J$7,$C$5=J$7, $D$5=J$7),IF(VLOOKUP($P616, 'Requirements Updated'!$A$4:$P$621,L$1,FALSE)=0, "",VLOOKUP($P616, 'Requirements Updated'!$A$4:$P$621,L$1,FALSE)), "")</f>
        <v/>
      </c>
      <c r="K616" s="35" t="str">
        <f>IF(OR($A$5=K$7,$B$5=K$7,$C$5=K$7, $D$5=K$7),IF(VLOOKUP($P616, 'Requirements Updated'!$A$4:$P$621,M$1,FALSE)=0, "",VLOOKUP($P616, 'Requirements Updated'!$A$4:$P$621,M$1,FALSE)), "")</f>
        <v/>
      </c>
      <c r="L616" s="17" t="s">
        <v>1171</v>
      </c>
      <c r="M616" s="16" t="s">
        <v>296</v>
      </c>
      <c r="N616" s="17"/>
      <c r="O616" s="16" t="s">
        <v>1172</v>
      </c>
      <c r="P616" s="16" t="str">
        <f t="shared" si="26"/>
        <v>SkylightsFrame typeTextPostBuilding/BuildingDetails/Enclosure/Skylights/Skylight/FrameType</v>
      </c>
      <c r="Q616" s="94"/>
      <c r="R616" s="18"/>
    </row>
    <row r="617" spans="1:18" ht="26.25" customHeight="1" x14ac:dyDescent="0.2">
      <c r="A617" s="56" t="s">
        <v>807</v>
      </c>
      <c r="B617" s="56" t="s">
        <v>281</v>
      </c>
      <c r="C617" s="56" t="s">
        <v>504</v>
      </c>
      <c r="D617" s="17" t="str">
        <f>IFERROR(VLOOKUP($M617, Tables!$F$3:$G$9, 2, FALSE), "NEEDS QUALIFIER")</f>
        <v>Post</v>
      </c>
      <c r="E617" s="56" t="s">
        <v>719</v>
      </c>
      <c r="F617" s="16" t="str">
        <f t="shared" si="28"/>
        <v>Optional</v>
      </c>
      <c r="G617" s="16" t="str">
        <f t="shared" si="27"/>
        <v>Optional</v>
      </c>
      <c r="H617" s="35" t="str">
        <f>IF(OR($A$5=H$7,$B$5=H$7,$C$5=H$7, $D$5=H$7),IF(VLOOKUP($P617, 'Requirements Updated'!$A$4:$P$621,J$1,FALSE)=0, "",VLOOKUP($P617, 'Requirements Updated'!$A$4:$P$621,J$1,FALSE)), "")</f>
        <v/>
      </c>
      <c r="I617" s="35" t="str">
        <f>IF(OR($A$5=I$7,$B$5=I$7,$C$5=I$7, $D$5=I$7),IF(VLOOKUP($P617, 'Requirements Updated'!$A$4:$P$621,K$1,FALSE)=0, "",VLOOKUP($P617, 'Requirements Updated'!$A$4:$P$621,K$1,FALSE)), "")</f>
        <v/>
      </c>
      <c r="J617" s="35" t="str">
        <f>IF(OR($A$5=J$7,$B$5=J$7,$C$5=J$7, $D$5=J$7),IF(VLOOKUP($P617, 'Requirements Updated'!$A$4:$P$621,L$1,FALSE)=0, "",VLOOKUP($P617, 'Requirements Updated'!$A$4:$P$621,L$1,FALSE)), "")</f>
        <v/>
      </c>
      <c r="K617" s="35" t="str">
        <f>IF(OR($A$5=K$7,$B$5=K$7,$C$5=K$7, $D$5=K$7),IF(VLOOKUP($P617, 'Requirements Updated'!$A$4:$P$621,M$1,FALSE)=0, "",VLOOKUP($P617, 'Requirements Updated'!$A$4:$P$621,M$1,FALSE)), "")</f>
        <v/>
      </c>
      <c r="L617" s="17" t="s">
        <v>1171</v>
      </c>
      <c r="M617" s="16" t="s">
        <v>296</v>
      </c>
      <c r="N617" s="17"/>
      <c r="O617" s="16" t="s">
        <v>1173</v>
      </c>
      <c r="P617" s="16" t="str">
        <f t="shared" si="26"/>
        <v>SkylightsGlass layersEnumerationPostBuilding/BuildingDetails/Enclosure/Skylights/Skylight/GlassLayers</v>
      </c>
      <c r="Q617" s="94"/>
      <c r="R617" s="18"/>
    </row>
    <row r="618" spans="1:18" ht="26.25" customHeight="1" x14ac:dyDescent="0.2">
      <c r="A618" s="56" t="s">
        <v>807</v>
      </c>
      <c r="B618" s="56" t="s">
        <v>283</v>
      </c>
      <c r="C618" s="56" t="s">
        <v>504</v>
      </c>
      <c r="D618" s="17" t="str">
        <f>IFERROR(VLOOKUP($M618, Tables!$F$3:$G$9, 2, FALSE), "NEEDS QUALIFIER")</f>
        <v>Post</v>
      </c>
      <c r="E618" s="56" t="s">
        <v>720</v>
      </c>
      <c r="F618" s="16" t="str">
        <f t="shared" si="28"/>
        <v>Optional</v>
      </c>
      <c r="G618" s="16" t="str">
        <f t="shared" si="27"/>
        <v>Optional</v>
      </c>
      <c r="H618" s="35" t="str">
        <f>IF(OR($A$5=H$7,$B$5=H$7,$C$5=H$7, $D$5=H$7),IF(VLOOKUP($P618, 'Requirements Updated'!$A$4:$P$621,J$1,FALSE)=0, "",VLOOKUP($P618, 'Requirements Updated'!$A$4:$P$621,J$1,FALSE)), "")</f>
        <v/>
      </c>
      <c r="I618" s="35" t="str">
        <f>IF(OR($A$5=I$7,$B$5=I$7,$C$5=I$7, $D$5=I$7),IF(VLOOKUP($P618, 'Requirements Updated'!$A$4:$P$621,K$1,FALSE)=0, "",VLOOKUP($P618, 'Requirements Updated'!$A$4:$P$621,K$1,FALSE)), "")</f>
        <v/>
      </c>
      <c r="J618" s="35" t="str">
        <f>IF(OR($A$5=J$7,$B$5=J$7,$C$5=J$7, $D$5=J$7),IF(VLOOKUP($P618, 'Requirements Updated'!$A$4:$P$621,L$1,FALSE)=0, "",VLOOKUP($P618, 'Requirements Updated'!$A$4:$P$621,L$1,FALSE)), "")</f>
        <v/>
      </c>
      <c r="K618" s="35" t="str">
        <f>IF(OR($A$5=K$7,$B$5=K$7,$C$5=K$7, $D$5=K$7),IF(VLOOKUP($P618, 'Requirements Updated'!$A$4:$P$621,M$1,FALSE)=0, "",VLOOKUP($P618, 'Requirements Updated'!$A$4:$P$621,M$1,FALSE)), "")</f>
        <v/>
      </c>
      <c r="L618" s="17" t="s">
        <v>1171</v>
      </c>
      <c r="M618" s="16" t="s">
        <v>296</v>
      </c>
      <c r="N618" s="17"/>
      <c r="O618" s="16" t="s">
        <v>1174</v>
      </c>
      <c r="P618" s="16" t="str">
        <f t="shared" si="26"/>
        <v>SkylightsGlass typeEnumerationPostBuilding/BuildingDetails/Enclosure/Skylights/Skylight/GlassType</v>
      </c>
      <c r="Q618" s="94"/>
      <c r="R618" s="18"/>
    </row>
    <row r="619" spans="1:18" ht="26.25" customHeight="1" x14ac:dyDescent="0.2">
      <c r="A619" s="56" t="s">
        <v>807</v>
      </c>
      <c r="B619" s="56" t="s">
        <v>1167</v>
      </c>
      <c r="C619" s="56" t="s">
        <v>584</v>
      </c>
      <c r="D619" s="17" t="str">
        <f>IFERROR(VLOOKUP($M619, Tables!$F$3:$G$9, 2, FALSE), "NEEDS QUALIFIER")</f>
        <v>Post</v>
      </c>
      <c r="E619" s="56" t="s">
        <v>1169</v>
      </c>
      <c r="F619" s="16" t="str">
        <f t="shared" si="28"/>
        <v>Optional</v>
      </c>
      <c r="G619" s="16" t="str">
        <f t="shared" si="27"/>
        <v>Optional</v>
      </c>
      <c r="H619" s="35" t="str">
        <f>IF(OR($A$5=H$7,$B$5=H$7,$C$5=H$7, $D$5=H$7),IF(VLOOKUP($P619, 'Requirements Updated'!$A$4:$P$621,J$1,FALSE)=0, "",VLOOKUP($P619, 'Requirements Updated'!$A$4:$P$621,J$1,FALSE)), "")</f>
        <v/>
      </c>
      <c r="I619" s="35" t="str">
        <f>IF(OR($A$5=I$7,$B$5=I$7,$C$5=I$7, $D$5=I$7),IF(VLOOKUP($P619, 'Requirements Updated'!$A$4:$P$621,K$1,FALSE)=0, "",VLOOKUP($P619, 'Requirements Updated'!$A$4:$P$621,K$1,FALSE)), "")</f>
        <v/>
      </c>
      <c r="J619" s="35" t="str">
        <f>IF(OR($A$5=J$7,$B$5=J$7,$C$5=J$7, $D$5=J$7),IF(VLOOKUP($P619, 'Requirements Updated'!$A$4:$P$621,L$1,FALSE)=0, "",VLOOKUP($P619, 'Requirements Updated'!$A$4:$P$621,L$1,FALSE)), "")</f>
        <v/>
      </c>
      <c r="K619" s="35" t="str">
        <f>IF(OR($A$5=K$7,$B$5=K$7,$C$5=K$7, $D$5=K$7),IF(VLOOKUP($P619, 'Requirements Updated'!$A$4:$P$621,M$1,FALSE)=0, "",VLOOKUP($P619, 'Requirements Updated'!$A$4:$P$621,M$1,FALSE)), "")</f>
        <v/>
      </c>
      <c r="L619" s="17"/>
      <c r="M619" s="16" t="s">
        <v>296</v>
      </c>
      <c r="N619" s="17"/>
      <c r="O619" s="16" t="s">
        <v>1175</v>
      </c>
      <c r="P619" s="16" t="str">
        <f t="shared" si="26"/>
        <v>SkylightsAreaNumber (sq.ft.)PostBuilding/BuildingDetails/Enclosure/Skylights/Skylight/Area</v>
      </c>
      <c r="Q619" s="94"/>
      <c r="R619" s="18"/>
    </row>
    <row r="620" spans="1:18" ht="26.25" customHeight="1" x14ac:dyDescent="0.2">
      <c r="A620" s="56" t="s">
        <v>579</v>
      </c>
      <c r="B620" s="56" t="s">
        <v>1176</v>
      </c>
      <c r="C620" s="56" t="s">
        <v>504</v>
      </c>
      <c r="D620" s="17" t="str">
        <f>IFERROR(VLOOKUP($M620, Tables!$F$3:$G$9, 2, FALSE), "NEEDS QUALIFIER")</f>
        <v>Post</v>
      </c>
      <c r="E620" s="56" t="s">
        <v>1177</v>
      </c>
      <c r="F620" s="16" t="str">
        <f t="shared" si="28"/>
        <v>Optional</v>
      </c>
      <c r="G620" s="16" t="str">
        <f t="shared" si="27"/>
        <v>Optional</v>
      </c>
      <c r="H620" s="35" t="str">
        <f>IF(OR($A$5=H$7,$B$5=H$7,$C$5=H$7, $D$5=H$7),IF(VLOOKUP($P620, 'Requirements Updated'!$A$4:$P$621,J$1,FALSE)=0, "",VLOOKUP($P620, 'Requirements Updated'!$A$4:$P$621,J$1,FALSE)), "")</f>
        <v/>
      </c>
      <c r="I620" s="35" t="str">
        <f>IF(OR($A$5=I$7,$B$5=I$7,$C$5=I$7, $D$5=I$7),IF(VLOOKUP($P620, 'Requirements Updated'!$A$4:$P$621,K$1,FALSE)=0, "",VLOOKUP($P620, 'Requirements Updated'!$A$4:$P$621,K$1,FALSE)), "")</f>
        <v/>
      </c>
      <c r="J620" s="35" t="str">
        <f>IF(OR($A$5=J$7,$B$5=J$7,$C$5=J$7, $D$5=J$7),IF(VLOOKUP($P620, 'Requirements Updated'!$A$4:$P$621,L$1,FALSE)=0, "",VLOOKUP($P620, 'Requirements Updated'!$A$4:$P$621,L$1,FALSE)), "")</f>
        <v/>
      </c>
      <c r="K620" s="35" t="str">
        <f>IF(OR($A$5=K$7,$B$5=K$7,$C$5=K$7, $D$5=K$7),IF(VLOOKUP($P620, 'Requirements Updated'!$A$4:$P$621,M$1,FALSE)=0, "",VLOOKUP($P620, 'Requirements Updated'!$A$4:$P$621,M$1,FALSE)), "")</f>
        <v/>
      </c>
      <c r="L620" s="17"/>
      <c r="M620" s="16" t="s">
        <v>296</v>
      </c>
      <c r="N620" s="17"/>
      <c r="O620" s="16" t="s">
        <v>1178</v>
      </c>
      <c r="P620" s="16" t="str">
        <f t="shared" si="26"/>
        <v>Attic floor insulationAttic TypeEnumerationPostBuilding/BuildingDetails/Enclosure/AtticAndRoof/Attics/Attic/AtticType</v>
      </c>
      <c r="Q620" s="94"/>
      <c r="R620" s="18"/>
    </row>
    <row r="621" spans="1:18" ht="26.25" customHeight="1" x14ac:dyDescent="0.2">
      <c r="A621" s="56" t="s">
        <v>646</v>
      </c>
      <c r="B621" s="56" t="s">
        <v>1179</v>
      </c>
      <c r="C621" s="56" t="s">
        <v>504</v>
      </c>
      <c r="D621" s="17" t="str">
        <f>IFERROR(VLOOKUP($M621, Tables!$F$3:$G$9, 2, FALSE), "NEEDS QUALIFIER")</f>
        <v>Post</v>
      </c>
      <c r="E621" s="56" t="s">
        <v>1180</v>
      </c>
      <c r="F621" s="16" t="str">
        <f t="shared" si="28"/>
        <v>Optional</v>
      </c>
      <c r="G621" s="16" t="str">
        <f t="shared" si="27"/>
        <v>Optional</v>
      </c>
      <c r="H621" s="35" t="str">
        <f>IF(OR($A$5=H$7,$B$5=H$7,$C$5=H$7, $D$5=H$7),IF(VLOOKUP($P621, 'Requirements Updated'!$A$4:$P$621,J$1,FALSE)=0, "",VLOOKUP($P621, 'Requirements Updated'!$A$4:$P$621,J$1,FALSE)), "")</f>
        <v/>
      </c>
      <c r="I621" s="35" t="str">
        <f>IF(OR($A$5=I$7,$B$5=I$7,$C$5=I$7, $D$5=I$7),IF(VLOOKUP($P621, 'Requirements Updated'!$A$4:$P$621,K$1,FALSE)=0, "",VLOOKUP($P621, 'Requirements Updated'!$A$4:$P$621,K$1,FALSE)), "")</f>
        <v/>
      </c>
      <c r="J621" s="35" t="str">
        <f>IF(OR($A$5=J$7,$B$5=J$7,$C$5=J$7, $D$5=J$7),IF(VLOOKUP($P621, 'Requirements Updated'!$A$4:$P$621,L$1,FALSE)=0, "",VLOOKUP($P621, 'Requirements Updated'!$A$4:$P$621,L$1,FALSE)), "")</f>
        <v/>
      </c>
      <c r="K621" s="35" t="str">
        <f>IF(OR($A$5=K$7,$B$5=K$7,$C$5=K$7, $D$5=K$7),IF(VLOOKUP($P621, 'Requirements Updated'!$A$4:$P$621,M$1,FALSE)=0, "",VLOOKUP($P621, 'Requirements Updated'!$A$4:$P$621,M$1,FALSE)), "")</f>
        <v/>
      </c>
      <c r="L621" s="17" t="s">
        <v>1182</v>
      </c>
      <c r="M621" s="16" t="s">
        <v>296</v>
      </c>
      <c r="N621" s="17"/>
      <c r="O621" s="16" t="s">
        <v>1181</v>
      </c>
      <c r="P621" s="16" t="str">
        <f t="shared" si="26"/>
        <v>Site and building envelopeSurroundingsEnumerationPostBuilding/BuildingSummary/Site/Surroundings</v>
      </c>
      <c r="Q621" s="94"/>
      <c r="R621" s="18"/>
    </row>
    <row r="622" spans="1:18" ht="26.25" customHeight="1" x14ac:dyDescent="0.2">
      <c r="A622" s="56" t="s">
        <v>361</v>
      </c>
      <c r="B622" s="56" t="s">
        <v>1183</v>
      </c>
      <c r="C622" s="56" t="s">
        <v>504</v>
      </c>
      <c r="D622" s="17" t="str">
        <f>IFERROR(VLOOKUP($M622, Tables!$F$3:$G$9, 2, FALSE), "NEEDS QUALIFIER")</f>
        <v>Post</v>
      </c>
      <c r="E622" s="56" t="s">
        <v>1184</v>
      </c>
      <c r="F622" s="16" t="str">
        <f t="shared" si="28"/>
        <v>Optional</v>
      </c>
      <c r="G622" s="16" t="str">
        <f t="shared" si="27"/>
        <v>Optional</v>
      </c>
      <c r="H622" s="35" t="str">
        <f>IF(OR($A$5=H$7,$B$5=H$7,$C$5=H$7, $D$5=H$7),IF(VLOOKUP($P622, 'Requirements Updated'!$A$4:$P$621,J$1,FALSE)=0, "",VLOOKUP($P622, 'Requirements Updated'!$A$4:$P$621,J$1,FALSE)), "")</f>
        <v/>
      </c>
      <c r="I622" s="35" t="str">
        <f>IF(OR($A$5=I$7,$B$5=I$7,$C$5=I$7, $D$5=I$7),IF(VLOOKUP($P622, 'Requirements Updated'!$A$4:$P$621,K$1,FALSE)=0, "",VLOOKUP($P622, 'Requirements Updated'!$A$4:$P$621,K$1,FALSE)), "")</f>
        <v/>
      </c>
      <c r="J622" s="35" t="str">
        <f>IF(OR($A$5=J$7,$B$5=J$7,$C$5=J$7, $D$5=J$7),IF(VLOOKUP($P622, 'Requirements Updated'!$A$4:$P$621,L$1,FALSE)=0, "",VLOOKUP($P622, 'Requirements Updated'!$A$4:$P$621,L$1,FALSE)), "")</f>
        <v/>
      </c>
      <c r="K622" s="35" t="str">
        <f>IF(OR($A$5=K$7,$B$5=K$7,$C$5=K$7, $D$5=K$7),IF(VLOOKUP($P622, 'Requirements Updated'!$A$4:$P$621,M$1,FALSE)=0, "",VLOOKUP($P622, 'Requirements Updated'!$A$4:$P$621,M$1,FALSE)), "")</f>
        <v/>
      </c>
      <c r="L622" s="17"/>
      <c r="M622" s="16" t="s">
        <v>296</v>
      </c>
      <c r="N622" s="17"/>
      <c r="O622" s="16" t="s">
        <v>1185</v>
      </c>
      <c r="P622" s="16" t="str">
        <f t="shared" si="26"/>
        <v>RoofRoof ColorEnumerationPostBuilding/BuildingDetails/Enclosure/AtticAndRoof/Roofs/Roof/RoofColor</v>
      </c>
      <c r="Q622" s="94"/>
      <c r="R622" s="18"/>
    </row>
    <row r="623" spans="1:18" ht="26.25" customHeight="1" x14ac:dyDescent="0.2">
      <c r="A623" s="56" t="s">
        <v>582</v>
      </c>
      <c r="B623" s="56" t="s">
        <v>1186</v>
      </c>
      <c r="C623" s="56" t="s">
        <v>504</v>
      </c>
      <c r="D623" s="17" t="str">
        <f>IFERROR(VLOOKUP($M623, Tables!$F$3:$G$9, 2, FALSE), "NEEDS QUALIFIER")</f>
        <v>Post</v>
      </c>
      <c r="E623" s="56" t="s">
        <v>1187</v>
      </c>
      <c r="F623" s="16" t="str">
        <f t="shared" si="28"/>
        <v>Optional</v>
      </c>
      <c r="G623" s="16" t="str">
        <f t="shared" si="27"/>
        <v>Optional</v>
      </c>
      <c r="H623" s="35" t="str">
        <f>IF(OR($A$5=H$7,$B$5=H$7,$C$5=H$7, $D$5=H$7),IF(VLOOKUP($P623, 'Requirements Updated'!$A$4:$P$621,J$1,FALSE)=0, "",VLOOKUP($P623, 'Requirements Updated'!$A$4:$P$621,J$1,FALSE)), "")</f>
        <v/>
      </c>
      <c r="I623" s="35" t="str">
        <f>IF(OR($A$5=I$7,$B$5=I$7,$C$5=I$7, $D$5=I$7),IF(VLOOKUP($P623, 'Requirements Updated'!$A$4:$P$621,K$1,FALSE)=0, "",VLOOKUP($P623, 'Requirements Updated'!$A$4:$P$621,K$1,FALSE)), "")</f>
        <v/>
      </c>
      <c r="J623" s="35" t="str">
        <f>IF(OR($A$5=J$7,$B$5=J$7,$C$5=J$7, $D$5=J$7),IF(VLOOKUP($P623, 'Requirements Updated'!$A$4:$P$621,L$1,FALSE)=0, "",VLOOKUP($P623, 'Requirements Updated'!$A$4:$P$621,L$1,FALSE)), "")</f>
        <v/>
      </c>
      <c r="K623" s="35" t="str">
        <f>IF(OR($A$5=K$7,$B$5=K$7,$C$5=K$7, $D$5=K$7),IF(VLOOKUP($P623, 'Requirements Updated'!$A$4:$P$621,M$1,FALSE)=0, "",VLOOKUP($P623, 'Requirements Updated'!$A$4:$P$621,M$1,FALSE)), "")</f>
        <v/>
      </c>
      <c r="L623" s="17"/>
      <c r="M623" s="16" t="s">
        <v>296</v>
      </c>
      <c r="N623" s="17"/>
      <c r="O623" s="16" t="s">
        <v>1188</v>
      </c>
      <c r="P623" s="16" t="str">
        <f t="shared" si="26"/>
        <v>Wall insulationWall TypeEnumerationPostBuilding/BuildingDetails/Enclosure/Walls/Wall/WallType</v>
      </c>
      <c r="Q623" s="94"/>
      <c r="R623" s="18"/>
    </row>
    <row r="624" spans="1:18" ht="26.25" customHeight="1" x14ac:dyDescent="0.2">
      <c r="A624" s="56" t="s">
        <v>582</v>
      </c>
      <c r="B624" s="56" t="s">
        <v>1189</v>
      </c>
      <c r="C624" s="56" t="s">
        <v>520</v>
      </c>
      <c r="D624" s="17" t="str">
        <f>IFERROR(VLOOKUP($M624, Tables!$F$3:$G$9, 2, FALSE), "NEEDS QUALIFIER")</f>
        <v>Post</v>
      </c>
      <c r="E624" s="56"/>
      <c r="F624" s="16" t="str">
        <f t="shared" si="28"/>
        <v>Optional</v>
      </c>
      <c r="G624" s="16" t="str">
        <f t="shared" si="27"/>
        <v>Optional</v>
      </c>
      <c r="H624" s="35" t="str">
        <f>IF(OR($A$5=H$7,$B$5=H$7,$C$5=H$7, $D$5=H$7),IF(VLOOKUP($P624, 'Requirements Updated'!$A$4:$P$621,J$1,FALSE)=0, "",VLOOKUP($P624, 'Requirements Updated'!$A$4:$P$621,J$1,FALSE)), "")</f>
        <v/>
      </c>
      <c r="I624" s="35" t="str">
        <f>IF(OR($A$5=I$7,$B$5=I$7,$C$5=I$7, $D$5=I$7),IF(VLOOKUP($P624, 'Requirements Updated'!$A$4:$P$621,K$1,FALSE)=0, "",VLOOKUP($P624, 'Requirements Updated'!$A$4:$P$621,K$1,FALSE)), "")</f>
        <v/>
      </c>
      <c r="J624" s="35" t="str">
        <f>IF(OR($A$5=J$7,$B$5=J$7,$C$5=J$7, $D$5=J$7),IF(VLOOKUP($P624, 'Requirements Updated'!$A$4:$P$621,L$1,FALSE)=0, "",VLOOKUP($P624, 'Requirements Updated'!$A$4:$P$621,L$1,FALSE)), "")</f>
        <v/>
      </c>
      <c r="K624" s="35" t="str">
        <f>IF(OR($A$5=K$7,$B$5=K$7,$C$5=K$7, $D$5=K$7),IF(VLOOKUP($P624, 'Requirements Updated'!$A$4:$P$621,M$1,FALSE)=0, "",VLOOKUP($P624, 'Requirements Updated'!$A$4:$P$621,M$1,FALSE)), "")</f>
        <v/>
      </c>
      <c r="L624" s="17" t="s">
        <v>1191</v>
      </c>
      <c r="M624" s="16" t="s">
        <v>296</v>
      </c>
      <c r="N624" s="17"/>
      <c r="O624" s="16" t="s">
        <v>1190</v>
      </c>
      <c r="P624" s="16" t="str">
        <f t="shared" si="26"/>
        <v>Wall insulationOptimum Value EngineeringBooleanPostBuilding/BuildingDetails/Enclosure/Walls/Wall/WallType/WoodStud/OptimumValueEngineering</v>
      </c>
      <c r="Q624" s="94"/>
      <c r="R624" s="18"/>
    </row>
    <row r="625" spans="1:18" ht="26.25" customHeight="1" x14ac:dyDescent="0.2">
      <c r="A625" s="56" t="s">
        <v>582</v>
      </c>
      <c r="B625" s="56" t="s">
        <v>1193</v>
      </c>
      <c r="C625" s="56" t="s">
        <v>504</v>
      </c>
      <c r="D625" s="17" t="str">
        <f>IFERROR(VLOOKUP($M625, Tables!$F$3:$G$9, 2, FALSE), "NEEDS QUALIFIER")</f>
        <v>Post</v>
      </c>
      <c r="E625" s="56" t="s">
        <v>1194</v>
      </c>
      <c r="F625" s="16" t="str">
        <f t="shared" si="28"/>
        <v>Optional</v>
      </c>
      <c r="G625" s="16" t="str">
        <f t="shared" si="27"/>
        <v>Optional</v>
      </c>
      <c r="H625" s="35" t="str">
        <f>IF(OR($A$5=H$7,$B$5=H$7,$C$5=H$7, $D$5=H$7),IF(VLOOKUP($P625, 'Requirements Updated'!$A$4:$P$621,J$1,FALSE)=0, "",VLOOKUP($P625, 'Requirements Updated'!$A$4:$P$621,J$1,FALSE)), "")</f>
        <v/>
      </c>
      <c r="I625" s="35" t="str">
        <f>IF(OR($A$5=I$7,$B$5=I$7,$C$5=I$7, $D$5=I$7),IF(VLOOKUP($P625, 'Requirements Updated'!$A$4:$P$621,K$1,FALSE)=0, "",VLOOKUP($P625, 'Requirements Updated'!$A$4:$P$621,K$1,FALSE)), "")</f>
        <v/>
      </c>
      <c r="J625" s="35" t="str">
        <f>IF(OR($A$5=J$7,$B$5=J$7,$C$5=J$7, $D$5=J$7),IF(VLOOKUP($P625, 'Requirements Updated'!$A$4:$P$621,L$1,FALSE)=0, "",VLOOKUP($P625, 'Requirements Updated'!$A$4:$P$621,L$1,FALSE)), "")</f>
        <v/>
      </c>
      <c r="K625" s="35" t="str">
        <f>IF(OR($A$5=K$7,$B$5=K$7,$C$5=K$7, $D$5=K$7),IF(VLOOKUP($P625, 'Requirements Updated'!$A$4:$P$621,M$1,FALSE)=0, "",VLOOKUP($P625, 'Requirements Updated'!$A$4:$P$621,M$1,FALSE)), "")</f>
        <v/>
      </c>
      <c r="L625" s="17" t="s">
        <v>1196</v>
      </c>
      <c r="M625" s="16" t="s">
        <v>296</v>
      </c>
      <c r="N625" s="17"/>
      <c r="O625" s="16" t="s">
        <v>1195</v>
      </c>
      <c r="P625" s="16" t="str">
        <f t="shared" si="26"/>
        <v>Wall insulationWall Insulation InstallationEnumerationPostBuilding/BuildingDetails/Enclosure/Walls/Wall/Insulation/Layer/InstallationType</v>
      </c>
      <c r="Q625" s="94"/>
      <c r="R625" s="18"/>
    </row>
    <row r="626" spans="1:18" ht="26.25" customHeight="1" x14ac:dyDescent="0.2">
      <c r="A626" s="56" t="s">
        <v>582</v>
      </c>
      <c r="B626" s="56" t="s">
        <v>1197</v>
      </c>
      <c r="C626" s="56" t="s">
        <v>504</v>
      </c>
      <c r="D626" s="17" t="str">
        <f>IFERROR(VLOOKUP($M626, Tables!$F$3:$G$9, 2, FALSE), "NEEDS QUALIFIER")</f>
        <v>Post</v>
      </c>
      <c r="E626" s="56" t="s">
        <v>1198</v>
      </c>
      <c r="F626" s="16" t="str">
        <f t="shared" si="28"/>
        <v>Optional</v>
      </c>
      <c r="G626" s="16" t="str">
        <f t="shared" si="27"/>
        <v>Optional</v>
      </c>
      <c r="H626" s="35" t="str">
        <f>IF(OR($A$5=H$7,$B$5=H$7,$C$5=H$7, $D$5=H$7),IF(VLOOKUP($P626, 'Requirements Updated'!$A$4:$P$621,J$1,FALSE)=0, "",VLOOKUP($P626, 'Requirements Updated'!$A$4:$P$621,J$1,FALSE)), "")</f>
        <v/>
      </c>
      <c r="I626" s="35" t="str">
        <f>IF(OR($A$5=I$7,$B$5=I$7,$C$5=I$7, $D$5=I$7),IF(VLOOKUP($P626, 'Requirements Updated'!$A$4:$P$621,K$1,FALSE)=0, "",VLOOKUP($P626, 'Requirements Updated'!$A$4:$P$621,K$1,FALSE)), "")</f>
        <v/>
      </c>
      <c r="J626" s="35" t="str">
        <f>IF(OR($A$5=J$7,$B$5=J$7,$C$5=J$7, $D$5=J$7),IF(VLOOKUP($P626, 'Requirements Updated'!$A$4:$P$621,L$1,FALSE)=0, "",VLOOKUP($P626, 'Requirements Updated'!$A$4:$P$621,L$1,FALSE)), "")</f>
        <v/>
      </c>
      <c r="K626" s="35" t="str">
        <f>IF(OR($A$5=K$7,$B$5=K$7,$C$5=K$7, $D$5=K$7),IF(VLOOKUP($P626, 'Requirements Updated'!$A$4:$P$621,M$1,FALSE)=0, "",VLOOKUP($P626, 'Requirements Updated'!$A$4:$P$621,M$1,FALSE)), "")</f>
        <v/>
      </c>
      <c r="L626" s="17"/>
      <c r="M626" s="16" t="s">
        <v>296</v>
      </c>
      <c r="N626" s="17"/>
      <c r="O626" s="16" t="s">
        <v>1199</v>
      </c>
      <c r="P626" s="16" t="str">
        <f t="shared" si="26"/>
        <v>Wall insulationWall SidingEnumerationPostBuilding/BuildingDetails/Enclosure/Walls/Wall/Siding</v>
      </c>
      <c r="Q626" s="94"/>
      <c r="R626" s="18"/>
    </row>
  </sheetData>
  <autoFilter ref="A8:S626"/>
  <conditionalFormatting sqref="E10:G11 A9:D626 E118:G126 E222:G223 E73:G74 E13:G14 E493:G494 E76:G77 E128:G136 E357:G360 F9:O626 E225:G226 E496:G497 E16:G71 E79:G116 E138:G220 E228:G325 E327:G355 E362:G365 E367:G472 E474:G491 E499:G626">
    <cfRule type="expression" dxfId="242" priority="203">
      <formula>OR($G9="Optional", $G9="Dependent &amp; Optional")</formula>
    </cfRule>
  </conditionalFormatting>
  <conditionalFormatting sqref="G9:G626">
    <cfRule type="expression" dxfId="241" priority="205">
      <formula>$F9&lt;&gt;$G9</formula>
    </cfRule>
  </conditionalFormatting>
  <conditionalFormatting sqref="E72">
    <cfRule type="expression" dxfId="240" priority="200">
      <formula>OR($G72="Optional", $G72="Dependent &amp; Optional")</formula>
    </cfRule>
  </conditionalFormatting>
  <conditionalFormatting sqref="E75">
    <cfRule type="expression" dxfId="239" priority="199">
      <formula>OR($G75="Optional", $G75="Dependent &amp; Optional")</formula>
    </cfRule>
  </conditionalFormatting>
  <conditionalFormatting sqref="E12">
    <cfRule type="expression" dxfId="238" priority="198">
      <formula>OR($G12="Optional", $G12="Dependent &amp; Optional")</formula>
    </cfRule>
  </conditionalFormatting>
  <conditionalFormatting sqref="E9:E626">
    <cfRule type="expression" dxfId="237" priority="197">
      <formula>OR($G9="Optional", $G9="Dependent &amp; Optional")</formula>
    </cfRule>
  </conditionalFormatting>
  <conditionalFormatting sqref="E117">
    <cfRule type="expression" dxfId="236" priority="196">
      <formula>OR($G117="Optional", $G117="Dependent &amp; Optional")</formula>
    </cfRule>
  </conditionalFormatting>
  <conditionalFormatting sqref="E221">
    <cfRule type="expression" dxfId="235" priority="195">
      <formula>OR($G221="Optional", $G221="Dependent &amp; Optional")</formula>
    </cfRule>
  </conditionalFormatting>
  <conditionalFormatting sqref="E224">
    <cfRule type="expression" dxfId="234" priority="194">
      <formula>OR($G224="Optional", $G224="Dependent &amp; Optional")</formula>
    </cfRule>
  </conditionalFormatting>
  <conditionalFormatting sqref="E326">
    <cfRule type="expression" dxfId="233" priority="193">
      <formula>OR($G326="Optional", $G326="Dependent &amp; Optional")</formula>
    </cfRule>
  </conditionalFormatting>
  <conditionalFormatting sqref="E356">
    <cfRule type="expression" dxfId="232" priority="192">
      <formula>OR($G356="Optional", $G356="Dependent &amp; Optional")</formula>
    </cfRule>
  </conditionalFormatting>
  <conditionalFormatting sqref="E473">
    <cfRule type="expression" dxfId="231" priority="191">
      <formula>OR($G473="Optional", $G473="Dependent &amp; Optional")</formula>
    </cfRule>
  </conditionalFormatting>
  <conditionalFormatting sqref="E492">
    <cfRule type="expression" dxfId="230" priority="190">
      <formula>OR($G492="Optional", $G492="Dependent &amp; Optional")</formula>
    </cfRule>
  </conditionalFormatting>
  <conditionalFormatting sqref="E495">
    <cfRule type="expression" dxfId="229" priority="189">
      <formula>OR($G495="Optional", $G495="Dependent &amp; Optional")</formula>
    </cfRule>
  </conditionalFormatting>
  <conditionalFormatting sqref="O625">
    <cfRule type="expression" dxfId="228" priority="188">
      <formula>OR($G625="Optional", $G625="Dependent &amp; Optional")</formula>
    </cfRule>
  </conditionalFormatting>
  <conditionalFormatting sqref="M625">
    <cfRule type="expression" dxfId="227" priority="187">
      <formula>OR($G625="Optional", $G625="Dependent &amp; Optional")</formula>
    </cfRule>
  </conditionalFormatting>
  <conditionalFormatting sqref="A15:C15">
    <cfRule type="expression" dxfId="226" priority="185">
      <formula>OR($G15="Optional", $G15="Dependent &amp; Optional")</formula>
    </cfRule>
  </conditionalFormatting>
  <conditionalFormatting sqref="G15:G17">
    <cfRule type="expression" dxfId="225" priority="186">
      <formula>$F15&lt;&gt;$G15</formula>
    </cfRule>
  </conditionalFormatting>
  <conditionalFormatting sqref="E15">
    <cfRule type="expression" dxfId="224" priority="184">
      <formula>OR($G15="Optional", $G15="Dependent &amp; Optional")</formula>
    </cfRule>
  </conditionalFormatting>
  <conditionalFormatting sqref="A32:C37">
    <cfRule type="expression" dxfId="223" priority="182">
      <formula>OR($G32="Optional", $G32="Dependent &amp; Optional")</formula>
    </cfRule>
  </conditionalFormatting>
  <conditionalFormatting sqref="G32:G37">
    <cfRule type="expression" dxfId="222" priority="183">
      <formula>$F32&lt;&gt;$G32</formula>
    </cfRule>
  </conditionalFormatting>
  <conditionalFormatting sqref="A50:C55">
    <cfRule type="expression" dxfId="221" priority="180">
      <formula>OR($G50="Optional", $G50="Dependent &amp; Optional")</formula>
    </cfRule>
  </conditionalFormatting>
  <conditionalFormatting sqref="G50:G55">
    <cfRule type="expression" dxfId="220" priority="181">
      <formula>$F50&lt;&gt;$G50</formula>
    </cfRule>
  </conditionalFormatting>
  <conditionalFormatting sqref="A78:C78">
    <cfRule type="expression" dxfId="219" priority="178">
      <formula>OR($G78="Optional", $G78="Dependent &amp; Optional")</formula>
    </cfRule>
  </conditionalFormatting>
  <conditionalFormatting sqref="G76:G78">
    <cfRule type="expression" dxfId="218" priority="179">
      <formula>$F76&lt;&gt;$G76</formula>
    </cfRule>
  </conditionalFormatting>
  <conditionalFormatting sqref="E78">
    <cfRule type="expression" dxfId="217" priority="177">
      <formula>OR($G78="Optional", $G78="Dependent &amp; Optional")</formula>
    </cfRule>
  </conditionalFormatting>
  <conditionalFormatting sqref="A89:C93">
    <cfRule type="expression" dxfId="216" priority="175">
      <formula>OR($G89="Optional", $G89="Dependent &amp; Optional")</formula>
    </cfRule>
  </conditionalFormatting>
  <conditionalFormatting sqref="G89:G93">
    <cfRule type="expression" dxfId="215" priority="176">
      <formula>$F89&lt;&gt;$G89</formula>
    </cfRule>
  </conditionalFormatting>
  <conditionalFormatting sqref="A105:C110">
    <cfRule type="expression" dxfId="214" priority="173">
      <formula>OR($G105="Optional", $G105="Dependent &amp; Optional")</formula>
    </cfRule>
  </conditionalFormatting>
  <conditionalFormatting sqref="G105:G110">
    <cfRule type="expression" dxfId="213" priority="174">
      <formula>$F105&lt;&gt;$G105</formula>
    </cfRule>
  </conditionalFormatting>
  <conditionalFormatting sqref="A113:C113">
    <cfRule type="expression" dxfId="212" priority="171">
      <formula>OR($G113="Optional", $G113="Dependent &amp; Optional")</formula>
    </cfRule>
  </conditionalFormatting>
  <conditionalFormatting sqref="G113">
    <cfRule type="expression" dxfId="211" priority="172">
      <formula>$F113&lt;&gt;$G113</formula>
    </cfRule>
  </conditionalFormatting>
  <conditionalFormatting sqref="A137:C137">
    <cfRule type="expression" dxfId="210" priority="169">
      <formula>OR($G137="Optional", $G137="Dependent &amp; Optional")</formula>
    </cfRule>
  </conditionalFormatting>
  <conditionalFormatting sqref="G137:G147">
    <cfRule type="expression" dxfId="209" priority="170">
      <formula>$F137&lt;&gt;$G137</formula>
    </cfRule>
  </conditionalFormatting>
  <conditionalFormatting sqref="E137">
    <cfRule type="expression" dxfId="208" priority="168">
      <formula>OR($G137="Optional", $G137="Dependent &amp; Optional")</formula>
    </cfRule>
  </conditionalFormatting>
  <conditionalFormatting sqref="A153:C153">
    <cfRule type="expression" dxfId="207" priority="166">
      <formula>OR($G153="Optional", $G153="Dependent &amp; Optional")</formula>
    </cfRule>
  </conditionalFormatting>
  <conditionalFormatting sqref="G153">
    <cfRule type="expression" dxfId="206" priority="167">
      <formula>$F153&lt;&gt;$G153</formula>
    </cfRule>
  </conditionalFormatting>
  <conditionalFormatting sqref="A162:C166">
    <cfRule type="expression" dxfId="205" priority="164">
      <formula>OR($G162="Optional", $G162="Dependent &amp; Optional")</formula>
    </cfRule>
  </conditionalFormatting>
  <conditionalFormatting sqref="G162:G166">
    <cfRule type="expression" dxfId="204" priority="165">
      <formula>$F162&lt;&gt;$G162</formula>
    </cfRule>
  </conditionalFormatting>
  <conditionalFormatting sqref="A173:C175">
    <cfRule type="expression" dxfId="203" priority="162">
      <formula>OR($G173="Optional", $G173="Dependent &amp; Optional")</formula>
    </cfRule>
  </conditionalFormatting>
  <conditionalFormatting sqref="G173:G175">
    <cfRule type="expression" dxfId="202" priority="163">
      <formula>$F173&lt;&gt;$G173</formula>
    </cfRule>
  </conditionalFormatting>
  <conditionalFormatting sqref="A186:C190">
    <cfRule type="expression" dxfId="201" priority="160">
      <formula>OR($G186="Optional", $G186="Dependent &amp; Optional")</formula>
    </cfRule>
  </conditionalFormatting>
  <conditionalFormatting sqref="G186:G190">
    <cfRule type="expression" dxfId="200" priority="161">
      <formula>$F186&lt;&gt;$G186</formula>
    </cfRule>
  </conditionalFormatting>
  <conditionalFormatting sqref="A192:C192">
    <cfRule type="expression" dxfId="199" priority="158">
      <formula>OR($G192="Optional", $G192="Dependent &amp; Optional")</formula>
    </cfRule>
  </conditionalFormatting>
  <conditionalFormatting sqref="G192">
    <cfRule type="expression" dxfId="198" priority="159">
      <formula>$F192&lt;&gt;$G192</formula>
    </cfRule>
  </conditionalFormatting>
  <conditionalFormatting sqref="A197:C198">
    <cfRule type="expression" dxfId="197" priority="156">
      <formula>OR($G197="Optional", $G197="Dependent &amp; Optional")</formula>
    </cfRule>
  </conditionalFormatting>
  <conditionalFormatting sqref="G197:G198">
    <cfRule type="expression" dxfId="196" priority="157">
      <formula>$F197&lt;&gt;$G197</formula>
    </cfRule>
  </conditionalFormatting>
  <conditionalFormatting sqref="A205:C210">
    <cfRule type="expression" dxfId="195" priority="152">
      <formula>OR($G205="Optional", $G205="Dependent &amp; Optional")</formula>
    </cfRule>
  </conditionalFormatting>
  <conditionalFormatting sqref="G205:G210">
    <cfRule type="expression" dxfId="194" priority="153">
      <formula>$F205&lt;&gt;$G205</formula>
    </cfRule>
  </conditionalFormatting>
  <conditionalFormatting sqref="A215:C218">
    <cfRule type="expression" dxfId="193" priority="150">
      <formula>OR($G215="Optional", $G215="Dependent &amp; Optional")</formula>
    </cfRule>
  </conditionalFormatting>
  <conditionalFormatting sqref="E227">
    <cfRule type="expression" dxfId="192" priority="147">
      <formula>OR($G227="Optional", $G227="Dependent &amp; Optional")</formula>
    </cfRule>
  </conditionalFormatting>
  <conditionalFormatting sqref="A240:C245">
    <cfRule type="expression" dxfId="191" priority="145">
      <formula>OR($G240="Optional", $G240="Dependent &amp; Optional")</formula>
    </cfRule>
  </conditionalFormatting>
  <conditionalFormatting sqref="A256:C260">
    <cfRule type="expression" dxfId="190" priority="143">
      <formula>OR($G256="Optional", $G256="Dependent &amp; Optional")</formula>
    </cfRule>
  </conditionalFormatting>
  <conditionalFormatting sqref="A287:C297">
    <cfRule type="expression" dxfId="189" priority="141">
      <formula>OR($G287="Optional", $G287="Dependent &amp; Optional")</formula>
    </cfRule>
  </conditionalFormatting>
  <conditionalFormatting sqref="A316:C316">
    <cfRule type="expression" dxfId="188" priority="139">
      <formula>OR($G316="Optional", $G316="Dependent &amp; Optional")</formula>
    </cfRule>
  </conditionalFormatting>
  <conditionalFormatting sqref="G215:G218">
    <cfRule type="expression" dxfId="187" priority="151">
      <formula>$F215&lt;&gt;$G215</formula>
    </cfRule>
  </conditionalFormatting>
  <conditionalFormatting sqref="G240:G245">
    <cfRule type="expression" dxfId="186" priority="146">
      <formula>$F240&lt;&gt;$G240</formula>
    </cfRule>
  </conditionalFormatting>
  <conditionalFormatting sqref="A225:C226">
    <cfRule type="expression" dxfId="185" priority="148">
      <formula>OR($G225="Optional", $G225="Dependent &amp; Optional")</formula>
    </cfRule>
  </conditionalFormatting>
  <conditionalFormatting sqref="G225:G227">
    <cfRule type="expression" dxfId="184" priority="149">
      <formula>$F225&lt;&gt;$G225</formula>
    </cfRule>
  </conditionalFormatting>
  <conditionalFormatting sqref="G256:G261">
    <cfRule type="expression" dxfId="183" priority="144">
      <formula>$F256&lt;&gt;$G256</formula>
    </cfRule>
  </conditionalFormatting>
  <conditionalFormatting sqref="G287:G297">
    <cfRule type="expression" dxfId="182" priority="142">
      <formula>$F287&lt;&gt;$G287</formula>
    </cfRule>
  </conditionalFormatting>
  <conditionalFormatting sqref="G316:G325">
    <cfRule type="expression" dxfId="181" priority="140">
      <formula>$F316&lt;&gt;$G316</formula>
    </cfRule>
  </conditionalFormatting>
  <conditionalFormatting sqref="A345:C353">
    <cfRule type="expression" dxfId="180" priority="137">
      <formula>OR($G345="Optional", $G345="Dependent &amp; Optional")</formula>
    </cfRule>
  </conditionalFormatting>
  <conditionalFormatting sqref="A367:C369">
    <cfRule type="expression" dxfId="179" priority="134">
      <formula>OR($G367="Optional", $G367="Dependent &amp; Optional")</formula>
    </cfRule>
  </conditionalFormatting>
  <conditionalFormatting sqref="E366">
    <cfRule type="expression" dxfId="178" priority="133">
      <formula>OR($G366="Optional", $G366="Dependent &amp; Optional")</formula>
    </cfRule>
  </conditionalFormatting>
  <conditionalFormatting sqref="A374:C375">
    <cfRule type="expression" dxfId="177" priority="131">
      <formula>OR($G374="Optional", $G374="Dependent &amp; Optional")</formula>
    </cfRule>
  </conditionalFormatting>
  <conditionalFormatting sqref="G374:G375">
    <cfRule type="expression" dxfId="176" priority="132">
      <formula>$F374&lt;&gt;$G374</formula>
    </cfRule>
  </conditionalFormatting>
  <conditionalFormatting sqref="A372:C373">
    <cfRule type="expression" dxfId="175" priority="129">
      <formula>OR($G372="Optional", $G372="Dependent &amp; Optional")</formula>
    </cfRule>
  </conditionalFormatting>
  <conditionalFormatting sqref="G372:G373">
    <cfRule type="expression" dxfId="174" priority="130">
      <formula>$F372&lt;&gt;$G372</formula>
    </cfRule>
  </conditionalFormatting>
  <conditionalFormatting sqref="A386:C390">
    <cfRule type="expression" dxfId="173" priority="127">
      <formula>OR($G386="Optional", $G386="Dependent &amp; Optional")</formula>
    </cfRule>
  </conditionalFormatting>
  <conditionalFormatting sqref="G386:G390">
    <cfRule type="expression" dxfId="172" priority="128">
      <formula>$F386&lt;&gt;$G386</formula>
    </cfRule>
  </conditionalFormatting>
  <conditionalFormatting sqref="A405:C411">
    <cfRule type="expression" dxfId="171" priority="125">
      <formula>OR($G405="Optional", $G405="Dependent &amp; Optional")</formula>
    </cfRule>
  </conditionalFormatting>
  <conditionalFormatting sqref="G405:G411">
    <cfRule type="expression" dxfId="170" priority="126">
      <formula>$F405&lt;&gt;$G405</formula>
    </cfRule>
  </conditionalFormatting>
  <conditionalFormatting sqref="A418:C420">
    <cfRule type="expression" dxfId="169" priority="123">
      <formula>OR($G418="Optional", $G418="Dependent &amp; Optional")</formula>
    </cfRule>
  </conditionalFormatting>
  <conditionalFormatting sqref="G418:G420">
    <cfRule type="expression" dxfId="168" priority="124">
      <formula>$F418&lt;&gt;$G418</formula>
    </cfRule>
  </conditionalFormatting>
  <conditionalFormatting sqref="A427:C432">
    <cfRule type="expression" dxfId="167" priority="121">
      <formula>OR($G427="Optional", $G427="Dependent &amp; Optional")</formula>
    </cfRule>
  </conditionalFormatting>
  <conditionalFormatting sqref="G427:G432">
    <cfRule type="expression" dxfId="166" priority="122">
      <formula>$F427&lt;&gt;$G427</formula>
    </cfRule>
  </conditionalFormatting>
  <conditionalFormatting sqref="A447:C453">
    <cfRule type="expression" dxfId="165" priority="119">
      <formula>OR($G447="Optional", $G447="Dependent &amp; Optional")</formula>
    </cfRule>
  </conditionalFormatting>
  <conditionalFormatting sqref="G447:G454">
    <cfRule type="expression" dxfId="164" priority="120">
      <formula>$F447&lt;&gt;$G447</formula>
    </cfRule>
  </conditionalFormatting>
  <conditionalFormatting sqref="A461:C463">
    <cfRule type="expression" dxfId="163" priority="117">
      <formula>OR($G461="Optional", $G461="Dependent &amp; Optional")</formula>
    </cfRule>
  </conditionalFormatting>
  <conditionalFormatting sqref="G461:G463">
    <cfRule type="expression" dxfId="162" priority="118">
      <formula>$F461&lt;&gt;$G461</formula>
    </cfRule>
  </conditionalFormatting>
  <conditionalFormatting sqref="A487:C489">
    <cfRule type="expression" dxfId="161" priority="115">
      <formula>OR($G487="Optional", $G487="Dependent &amp; Optional")</formula>
    </cfRule>
  </conditionalFormatting>
  <conditionalFormatting sqref="G487:G489">
    <cfRule type="expression" dxfId="160" priority="116">
      <formula>$F487&lt;&gt;$G487</formula>
    </cfRule>
  </conditionalFormatting>
  <conditionalFormatting sqref="A496:C497">
    <cfRule type="expression" dxfId="159" priority="113">
      <formula>OR($G496="Optional", $G496="Dependent &amp; Optional")</formula>
    </cfRule>
  </conditionalFormatting>
  <conditionalFormatting sqref="G496:G498">
    <cfRule type="expression" dxfId="158" priority="114">
      <formula>$F496&lt;&gt;$G496</formula>
    </cfRule>
  </conditionalFormatting>
  <conditionalFormatting sqref="E498">
    <cfRule type="expression" dxfId="157" priority="112">
      <formula>OR($G498="Optional", $G498="Dependent &amp; Optional")</formula>
    </cfRule>
  </conditionalFormatting>
  <conditionalFormatting sqref="A504:C504">
    <cfRule type="expression" dxfId="156" priority="110">
      <formula>OR($G504="Optional", $G504="Dependent &amp; Optional")</formula>
    </cfRule>
  </conditionalFormatting>
  <conditionalFormatting sqref="G504">
    <cfRule type="expression" dxfId="155" priority="111">
      <formula>$F504&lt;&gt;$G504</formula>
    </cfRule>
  </conditionalFormatting>
  <conditionalFormatting sqref="A507:C507">
    <cfRule type="expression" dxfId="154" priority="108">
      <formula>OR($G507="Optional", $G507="Dependent &amp; Optional")</formula>
    </cfRule>
  </conditionalFormatting>
  <conditionalFormatting sqref="G507">
    <cfRule type="expression" dxfId="153" priority="109">
      <formula>$F507&lt;&gt;$G507</formula>
    </cfRule>
  </conditionalFormatting>
  <conditionalFormatting sqref="A520:C525">
    <cfRule type="expression" dxfId="152" priority="106">
      <formula>OR($G520="Optional", $G520="Dependent &amp; Optional")</formula>
    </cfRule>
  </conditionalFormatting>
  <conditionalFormatting sqref="G520:G525">
    <cfRule type="expression" dxfId="151" priority="107">
      <formula>$F520&lt;&gt;$G520</formula>
    </cfRule>
  </conditionalFormatting>
  <conditionalFormatting sqref="A536:C540">
    <cfRule type="expression" dxfId="150" priority="104">
      <formula>OR($G536="Optional", $G536="Dependent &amp; Optional")</formula>
    </cfRule>
  </conditionalFormatting>
  <conditionalFormatting sqref="G536:G541">
    <cfRule type="expression" dxfId="149" priority="105">
      <formula>$F536&lt;&gt;$G536</formula>
    </cfRule>
  </conditionalFormatting>
  <conditionalFormatting sqref="A572:C586">
    <cfRule type="expression" dxfId="148" priority="102">
      <formula>OR($G572="Optional", $G572="Dependent &amp; Optional")</formula>
    </cfRule>
  </conditionalFormatting>
  <conditionalFormatting sqref="G572:G586">
    <cfRule type="expression" dxfId="147" priority="103">
      <formula>$F572&lt;&gt;$G572</formula>
    </cfRule>
  </conditionalFormatting>
  <conditionalFormatting sqref="A605:C613">
    <cfRule type="expression" dxfId="146" priority="100">
      <formula>OR($G605="Optional", $G605="Dependent &amp; Optional")</formula>
    </cfRule>
  </conditionalFormatting>
  <conditionalFormatting sqref="G605:G614">
    <cfRule type="expression" dxfId="145" priority="101">
      <formula>$F605&lt;&gt;$G605</formula>
    </cfRule>
  </conditionalFormatting>
  <conditionalFormatting sqref="A26:C31">
    <cfRule type="expression" dxfId="144" priority="98">
      <formula>OR($G26="Optional", $G26="Dependent &amp; Optional")</formula>
    </cfRule>
  </conditionalFormatting>
  <conditionalFormatting sqref="G26:G31">
    <cfRule type="expression" dxfId="143" priority="99">
      <formula>$F26&lt;&gt;$G26</formula>
    </cfRule>
  </conditionalFormatting>
  <conditionalFormatting sqref="M26:M31">
    <cfRule type="expression" dxfId="142" priority="97">
      <formula>OR($G26="Optional", $G26="Dependent &amp; Optional")</formula>
    </cfRule>
  </conditionalFormatting>
  <conditionalFormatting sqref="M44:M49">
    <cfRule type="expression" dxfId="141" priority="92">
      <formula>OR($G44="Optional", $G44="Dependent &amp; Optional")</formula>
    </cfRule>
  </conditionalFormatting>
  <conditionalFormatting sqref="M112">
    <cfRule type="expression" dxfId="140" priority="89">
      <formula>OR($G112="Optional", $G112="Dependent &amp; Optional")</formula>
    </cfRule>
  </conditionalFormatting>
  <conditionalFormatting sqref="A44:C49">
    <cfRule type="expression" dxfId="139" priority="93">
      <formula>OR($G44="Optional", $G44="Dependent &amp; Optional")</formula>
    </cfRule>
  </conditionalFormatting>
  <conditionalFormatting sqref="G44:G49">
    <cfRule type="expression" dxfId="138" priority="94">
      <formula>$F44&lt;&gt;$G44</formula>
    </cfRule>
  </conditionalFormatting>
  <conditionalFormatting sqref="A112:C112">
    <cfRule type="expression" dxfId="137" priority="90">
      <formula>OR($G112="Optional", $G112="Dependent &amp; Optional")</formula>
    </cfRule>
  </conditionalFormatting>
  <conditionalFormatting sqref="G112">
    <cfRule type="expression" dxfId="136" priority="91">
      <formula>$F112&lt;&gt;$G112</formula>
    </cfRule>
  </conditionalFormatting>
  <conditionalFormatting sqref="F127:G127">
    <cfRule type="expression" dxfId="135" priority="88">
      <formula>OR($G127="Optional", $G127="Dependent &amp; Optional")</formula>
    </cfRule>
  </conditionalFormatting>
  <conditionalFormatting sqref="A127:C127">
    <cfRule type="expression" dxfId="134" priority="86">
      <formula>OR($G127="Optional", $G127="Dependent &amp; Optional")</formula>
    </cfRule>
  </conditionalFormatting>
  <conditionalFormatting sqref="E127">
    <cfRule type="expression" dxfId="133" priority="85">
      <formula>OR($G127="Optional", $G127="Dependent &amp; Optional")</formula>
    </cfRule>
  </conditionalFormatting>
  <conditionalFormatting sqref="A152:C152">
    <cfRule type="expression" dxfId="132" priority="82">
      <formula>OR($G152="Optional", $G152="Dependent &amp; Optional")</formula>
    </cfRule>
  </conditionalFormatting>
  <conditionalFormatting sqref="G152">
    <cfRule type="expression" dxfId="131" priority="83">
      <formula>$F152&lt;&gt;$G152</formula>
    </cfRule>
  </conditionalFormatting>
  <conditionalFormatting sqref="M152">
    <cfRule type="expression" dxfId="130" priority="81">
      <formula>OR($G152="Optional", $G152="Dependent &amp; Optional")</formula>
    </cfRule>
  </conditionalFormatting>
  <conditionalFormatting sqref="A170:C172">
    <cfRule type="expression" dxfId="129" priority="76">
      <formula>OR($G170="Optional", $G170="Dependent &amp; Optional")</formula>
    </cfRule>
  </conditionalFormatting>
  <conditionalFormatting sqref="G170:G172">
    <cfRule type="expression" dxfId="128" priority="77">
      <formula>$F170&lt;&gt;$G170</formula>
    </cfRule>
  </conditionalFormatting>
  <conditionalFormatting sqref="M170:M172">
    <cfRule type="expression" dxfId="127" priority="75">
      <formula>OR($G170="Optional", $G170="Dependent &amp; Optional")</formula>
    </cfRule>
  </conditionalFormatting>
  <conditionalFormatting sqref="A181:C185">
    <cfRule type="expression" dxfId="126" priority="73">
      <formula>OR($G181="Optional", $G181="Dependent &amp; Optional")</formula>
    </cfRule>
  </conditionalFormatting>
  <conditionalFormatting sqref="G181:G185">
    <cfRule type="expression" dxfId="125" priority="74">
      <formula>$F181&lt;&gt;$G181</formula>
    </cfRule>
  </conditionalFormatting>
  <conditionalFormatting sqref="M181:M185">
    <cfRule type="expression" dxfId="124" priority="72">
      <formula>OR($G181="Optional", $G181="Dependent &amp; Optional")</formula>
    </cfRule>
  </conditionalFormatting>
  <conditionalFormatting sqref="M195:M196">
    <cfRule type="expression" dxfId="123" priority="67">
      <formula>OR($G195="Optional", $G195="Dependent &amp; Optional")</formula>
    </cfRule>
  </conditionalFormatting>
  <conditionalFormatting sqref="G596:G604">
    <cfRule type="expression" dxfId="122" priority="4">
      <formula>$F596&lt;&gt;$G596</formula>
    </cfRule>
  </conditionalFormatting>
  <conditionalFormatting sqref="M234:M239">
    <cfRule type="expression" dxfId="121" priority="64">
      <formula>OR($G234="Optional", $G234="Dependent &amp; Optional")</formula>
    </cfRule>
  </conditionalFormatting>
  <conditionalFormatting sqref="A195:C196">
    <cfRule type="expression" dxfId="120" priority="68">
      <formula>OR($G195="Optional", $G195="Dependent &amp; Optional")</formula>
    </cfRule>
  </conditionalFormatting>
  <conditionalFormatting sqref="G195:G196">
    <cfRule type="expression" dxfId="119" priority="69">
      <formula>$F195&lt;&gt;$G195</formula>
    </cfRule>
  </conditionalFormatting>
  <conditionalFormatting sqref="M263">
    <cfRule type="expression" dxfId="118" priority="57">
      <formula>OR($G263="Optional", $G263="Dependent &amp; Optional")</formula>
    </cfRule>
  </conditionalFormatting>
  <conditionalFormatting sqref="A234:C239">
    <cfRule type="expression" dxfId="117" priority="65">
      <formula>OR($G234="Optional", $G234="Dependent &amp; Optional")</formula>
    </cfRule>
  </conditionalFormatting>
  <conditionalFormatting sqref="G234:G239">
    <cfRule type="expression" dxfId="116" priority="66">
      <formula>$F234&lt;&gt;$G234</formula>
    </cfRule>
  </conditionalFormatting>
  <conditionalFormatting sqref="M276:M286">
    <cfRule type="expression" dxfId="115" priority="54">
      <formula>OR($G276="Optional", $G276="Dependent &amp; Optional")</formula>
    </cfRule>
  </conditionalFormatting>
  <conditionalFormatting sqref="A251:C255">
    <cfRule type="expression" dxfId="114" priority="61">
      <formula>OR($G251="Optional", $G251="Dependent &amp; Optional")</formula>
    </cfRule>
  </conditionalFormatting>
  <conditionalFormatting sqref="A263:C263">
    <cfRule type="expression" dxfId="113" priority="58">
      <formula>OR($G263="Optional", $G263="Dependent &amp; Optional")</formula>
    </cfRule>
  </conditionalFormatting>
  <conditionalFormatting sqref="G263">
    <cfRule type="expression" dxfId="112" priority="59">
      <formula>$F263&lt;&gt;$G263</formula>
    </cfRule>
  </conditionalFormatting>
  <conditionalFormatting sqref="M336:M344">
    <cfRule type="expression" dxfId="111" priority="46">
      <formula>OR($G336="Optional", $G336="Dependent &amp; Optional")</formula>
    </cfRule>
  </conditionalFormatting>
  <conditionalFormatting sqref="A276:C286">
    <cfRule type="expression" dxfId="110" priority="55">
      <formula>OR($G276="Optional", $G276="Dependent &amp; Optional")</formula>
    </cfRule>
  </conditionalFormatting>
  <conditionalFormatting sqref="G276:G286">
    <cfRule type="expression" dxfId="109" priority="56">
      <formula>$F276&lt;&gt;$G276</formula>
    </cfRule>
  </conditionalFormatting>
  <conditionalFormatting sqref="M360:M364">
    <cfRule type="expression" dxfId="108" priority="41">
      <formula>OR($G360="Optional", $G360="Dependent &amp; Optional")</formula>
    </cfRule>
  </conditionalFormatting>
  <conditionalFormatting sqref="A307:C307">
    <cfRule type="expression" dxfId="107" priority="51">
      <formula>OR($G307="Optional", $G307="Dependent &amp; Optional")</formula>
    </cfRule>
  </conditionalFormatting>
  <conditionalFormatting sqref="M381:M385">
    <cfRule type="expression" dxfId="106" priority="38">
      <formula>OR($G381="Optional", $G381="Dependent &amp; Optional")</formula>
    </cfRule>
  </conditionalFormatting>
  <conditionalFormatting sqref="G336:G344">
    <cfRule type="expression" dxfId="105" priority="49">
      <formula>$F336&lt;&gt;$G336</formula>
    </cfRule>
  </conditionalFormatting>
  <conditionalFormatting sqref="A336:C344">
    <cfRule type="expression" dxfId="104" priority="47">
      <formula>OR($G336="Optional", $G336="Dependent &amp; Optional")</formula>
    </cfRule>
  </conditionalFormatting>
  <conditionalFormatting sqref="M398:M404">
    <cfRule type="expression" dxfId="103" priority="34">
      <formula>OR($G398="Optional", $G398="Dependent &amp; Optional")</formula>
    </cfRule>
  </conditionalFormatting>
  <conditionalFormatting sqref="A361:C361">
    <cfRule type="expression" dxfId="102" priority="44">
      <formula>OR($G361="Optional", $G361="Dependent &amp; Optional")</formula>
    </cfRule>
  </conditionalFormatting>
  <conditionalFormatting sqref="G360:G364">
    <cfRule type="expression" dxfId="101" priority="45">
      <formula>$F360&lt;&gt;$G360</formula>
    </cfRule>
  </conditionalFormatting>
  <conditionalFormatting sqref="A362:C364">
    <cfRule type="expression" dxfId="100" priority="43">
      <formula>OR($G362="Optional", $G362="Dependent &amp; Optional")</formula>
    </cfRule>
  </conditionalFormatting>
  <conditionalFormatting sqref="E361">
    <cfRule type="expression" dxfId="99" priority="42">
      <formula>OR($G361="Optional", $G361="Dependent &amp; Optional")</formula>
    </cfRule>
  </conditionalFormatting>
  <conditionalFormatting sqref="M415:M417">
    <cfRule type="expression" dxfId="98" priority="31">
      <formula>OR($G415="Optional", $G415="Dependent &amp; Optional")</formula>
    </cfRule>
  </conditionalFormatting>
  <conditionalFormatting sqref="A381:C385">
    <cfRule type="expression" dxfId="97" priority="39">
      <formula>OR($G381="Optional", $G381="Dependent &amp; Optional")</formula>
    </cfRule>
  </conditionalFormatting>
  <conditionalFormatting sqref="G381:G385">
    <cfRule type="expression" dxfId="96" priority="40">
      <formula>$F381&lt;&gt;$G381</formula>
    </cfRule>
  </conditionalFormatting>
  <conditionalFormatting sqref="M458:M460">
    <cfRule type="expression" dxfId="95" priority="24">
      <formula>OR($G458="Optional", $G458="Dependent &amp; Optional")</formula>
    </cfRule>
  </conditionalFormatting>
  <conditionalFormatting sqref="A398:C404">
    <cfRule type="expression" dxfId="94" priority="36">
      <formula>OR($G398="Optional", $G398="Dependent &amp; Optional")</formula>
    </cfRule>
  </conditionalFormatting>
  <conditionalFormatting sqref="G398:G404">
    <cfRule type="expression" dxfId="93" priority="37">
      <formula>$F398&lt;&gt;$G398</formula>
    </cfRule>
  </conditionalFormatting>
  <conditionalFormatting sqref="A415:C417">
    <cfRule type="expression" dxfId="92" priority="32">
      <formula>OR($G415="Optional", $G415="Dependent &amp; Optional")</formula>
    </cfRule>
  </conditionalFormatting>
  <conditionalFormatting sqref="M484:M486">
    <cfRule type="expression" dxfId="91" priority="21">
      <formula>OR($G484="Optional", $G484="Dependent &amp; Optional")</formula>
    </cfRule>
  </conditionalFormatting>
  <conditionalFormatting sqref="A440:C446">
    <cfRule type="expression" dxfId="90" priority="28">
      <formula>OR($G440="Optional", $G440="Dependent &amp; Optional")</formula>
    </cfRule>
  </conditionalFormatting>
  <conditionalFormatting sqref="G415:G417">
    <cfRule type="expression" dxfId="89" priority="33">
      <formula>$F415&lt;&gt;$G415</formula>
    </cfRule>
  </conditionalFormatting>
  <conditionalFormatting sqref="M503">
    <cfRule type="expression" dxfId="88" priority="18">
      <formula>OR($G503="Optional", $G503="Dependent &amp; Optional")</formula>
    </cfRule>
  </conditionalFormatting>
  <conditionalFormatting sqref="A458:C460">
    <cfRule type="expression" dxfId="87" priority="25">
      <formula>OR($G458="Optional", $G458="Dependent &amp; Optional")</formula>
    </cfRule>
  </conditionalFormatting>
  <conditionalFormatting sqref="M506">
    <cfRule type="expression" dxfId="86" priority="15">
      <formula>OR($G506="Optional", $G506="Dependent &amp; Optional")</formula>
    </cfRule>
  </conditionalFormatting>
  <conditionalFormatting sqref="A484:C486">
    <cfRule type="expression" dxfId="85" priority="22">
      <formula>OR($G484="Optional", $G484="Dependent &amp; Optional")</formula>
    </cfRule>
  </conditionalFormatting>
  <conditionalFormatting sqref="G458:G460">
    <cfRule type="expression" dxfId="84" priority="26">
      <formula>$F458&lt;&gt;$G458</formula>
    </cfRule>
  </conditionalFormatting>
  <conditionalFormatting sqref="M514:M519">
    <cfRule type="expression" dxfId="83" priority="12">
      <formula>OR($G514="Optional", $G514="Dependent &amp; Optional")</formula>
    </cfRule>
  </conditionalFormatting>
  <conditionalFormatting sqref="A503:C503">
    <cfRule type="expression" dxfId="82" priority="19">
      <formula>OR($G503="Optional", $G503="Dependent &amp; Optional")</formula>
    </cfRule>
  </conditionalFormatting>
  <conditionalFormatting sqref="G484:G486">
    <cfRule type="expression" dxfId="81" priority="23">
      <formula>$F484&lt;&gt;$G484</formula>
    </cfRule>
  </conditionalFormatting>
  <conditionalFormatting sqref="A506:C506">
    <cfRule type="expression" dxfId="80" priority="16">
      <formula>OR($G506="Optional", $G506="Dependent &amp; Optional")</formula>
    </cfRule>
  </conditionalFormatting>
  <conditionalFormatting sqref="G503">
    <cfRule type="expression" dxfId="79" priority="20">
      <formula>$F503&lt;&gt;$G503</formula>
    </cfRule>
  </conditionalFormatting>
  <conditionalFormatting sqref="M557:M571">
    <cfRule type="expression" dxfId="78" priority="5">
      <formula>OR($G557="Optional", $G557="Dependent &amp; Optional")</formula>
    </cfRule>
  </conditionalFormatting>
  <conditionalFormatting sqref="A514:C519">
    <cfRule type="expression" dxfId="77" priority="13">
      <formula>OR($G514="Optional", $G514="Dependent &amp; Optional")</formula>
    </cfRule>
  </conditionalFormatting>
  <conditionalFormatting sqref="G506">
    <cfRule type="expression" dxfId="76" priority="17">
      <formula>$F506&lt;&gt;$G506</formula>
    </cfRule>
  </conditionalFormatting>
  <conditionalFormatting sqref="A596:C604">
    <cfRule type="expression" dxfId="75" priority="3">
      <formula>OR($G596="Optional", $G596="Dependent &amp; Optional")</formula>
    </cfRule>
  </conditionalFormatting>
  <conditionalFormatting sqref="A531:C535">
    <cfRule type="expression" dxfId="74" priority="9">
      <formula>OR($G531="Optional", $G531="Dependent &amp; Optional")</formula>
    </cfRule>
  </conditionalFormatting>
  <conditionalFormatting sqref="G514:G519">
    <cfRule type="expression" dxfId="73" priority="14">
      <formula>$F514&lt;&gt;$G514</formula>
    </cfRule>
  </conditionalFormatting>
  <conditionalFormatting sqref="M596:M604">
    <cfRule type="expression" dxfId="72" priority="2">
      <formula>OR($G596="Optional", $G596="Dependent &amp; Optional")</formula>
    </cfRule>
  </conditionalFormatting>
  <conditionalFormatting sqref="A557:C571">
    <cfRule type="expression" dxfId="71" priority="6">
      <formula>OR($G557="Optional", $G557="Dependent &amp; Optional")</formula>
    </cfRule>
  </conditionalFormatting>
  <conditionalFormatting sqref="G557:G571">
    <cfRule type="expression" dxfId="70" priority="7">
      <formula>$F557&lt;&gt;$G557</formula>
    </cfRule>
  </conditionalFormatting>
  <conditionalFormatting sqref="P9:P626">
    <cfRule type="expression" dxfId="69" priority="1">
      <formula>OR($G9="Optional", $G9="Dependent &amp; Optional")</formula>
    </cfRule>
  </conditionalFormatting>
  <dataValidations count="2">
    <dataValidation type="list" allowBlank="1" showInputMessage="1" showErrorMessage="1" sqref="A5:D5">
      <formula1>Requirements</formula1>
    </dataValidation>
    <dataValidation type="list" allowBlank="1" showInputMessage="1" showErrorMessage="1" sqref="G9:G626">
      <formula1>Required_Field</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A1240"/>
  <sheetViews>
    <sheetView topLeftCell="E1" zoomScale="70" zoomScaleNormal="70" workbookViewId="0">
      <pane ySplit="3" topLeftCell="A615" activePane="bottomLeft" state="frozen"/>
      <selection activeCell="H2" sqref="H2"/>
      <selection pane="bottomLeft" activeCell="M609" sqref="M609:M621"/>
    </sheetView>
  </sheetViews>
  <sheetFormatPr defaultColWidth="8.69921875" defaultRowHeight="15" outlineLevelCol="1" x14ac:dyDescent="0.2"/>
  <cols>
    <col min="1" max="1" width="11.69921875" style="54" customWidth="1"/>
    <col min="2" max="2" width="19.296875" style="54" bestFit="1" customWidth="1"/>
    <col min="3" max="3" width="22.69921875" style="54" bestFit="1" customWidth="1"/>
    <col min="4" max="4" width="17.59765625" style="54" bestFit="1" customWidth="1"/>
    <col min="5" max="5" width="15" style="54" customWidth="1" outlineLevel="1"/>
    <col min="6" max="6" width="13.5" style="60" customWidth="1"/>
    <col min="7" max="7" width="13.69921875" style="54" customWidth="1" outlineLevel="1"/>
    <col min="8" max="8" width="12.8984375" style="60" customWidth="1"/>
    <col min="9" max="9" width="12" style="60" customWidth="1" outlineLevel="1"/>
    <col min="10" max="10" width="12" style="60" customWidth="1"/>
    <col min="11" max="11" width="12" style="60" customWidth="1" outlineLevel="1"/>
    <col min="12" max="12" width="11.796875" style="60" customWidth="1"/>
    <col min="13" max="13" width="12" style="60" customWidth="1"/>
    <col min="14" max="14" width="22.69921875" style="108" bestFit="1" customWidth="1"/>
    <col min="15" max="15" width="55.69921875" style="109" customWidth="1"/>
    <col min="16" max="16" width="24.8984375" style="54" customWidth="1"/>
    <col min="17" max="17" width="16.59765625" style="54" customWidth="1"/>
    <col min="18" max="18" width="19.19921875" style="54" customWidth="1"/>
    <col min="19" max="19" width="14.8984375" style="54" customWidth="1"/>
    <col min="20" max="21" width="8.69921875" style="54" customWidth="1"/>
    <col min="22" max="22" width="8.69921875" style="54"/>
    <col min="23" max="23" width="8.69921875" style="62"/>
    <col min="24" max="24" width="19.3984375" style="62" bestFit="1" customWidth="1"/>
    <col min="25" max="25" width="223.69921875" style="62" bestFit="1" customWidth="1"/>
    <col min="26" max="16384" width="8.69921875" style="54"/>
  </cols>
  <sheetData>
    <row r="1" spans="1:27" s="63" customFormat="1" ht="18" x14ac:dyDescent="0.2">
      <c r="A1" s="53" t="s">
        <v>703</v>
      </c>
      <c r="C1" s="55"/>
      <c r="E1" s="55" t="s">
        <v>928</v>
      </c>
      <c r="F1" s="55"/>
      <c r="G1" s="55" t="s">
        <v>928</v>
      </c>
      <c r="I1" s="55" t="s">
        <v>928</v>
      </c>
      <c r="J1" s="55"/>
      <c r="K1" s="55" t="s">
        <v>928</v>
      </c>
      <c r="L1" s="55"/>
      <c r="M1" s="55"/>
      <c r="N1" s="55"/>
      <c r="O1" s="63" t="str">
        <f>B12&amp;C12&amp;D12&amp;O12</f>
        <v>Air infiltration (test-out)House pressureNumberBuilding/BuildingDetails/Enclosure/AirInfiltration/AirInfiltrationMeasurement/HousePressure</v>
      </c>
    </row>
    <row r="2" spans="1:27" s="40" customFormat="1" x14ac:dyDescent="0.2">
      <c r="A2" s="41" t="s">
        <v>705</v>
      </c>
      <c r="B2" s="41" t="s">
        <v>464</v>
      </c>
      <c r="C2" s="41" t="s">
        <v>509</v>
      </c>
      <c r="D2" s="41" t="s">
        <v>512</v>
      </c>
      <c r="E2" s="41" t="s">
        <v>1164</v>
      </c>
      <c r="F2" s="41" t="s">
        <v>1164</v>
      </c>
      <c r="G2" s="41" t="s">
        <v>1214</v>
      </c>
      <c r="H2" s="41" t="s">
        <v>1214</v>
      </c>
      <c r="I2" s="41" t="s">
        <v>686</v>
      </c>
      <c r="J2" s="41" t="s">
        <v>686</v>
      </c>
      <c r="K2" s="41" t="s">
        <v>1215</v>
      </c>
      <c r="L2" s="41" t="s">
        <v>1215</v>
      </c>
      <c r="M2" s="13" t="s">
        <v>1201</v>
      </c>
      <c r="N2" s="13" t="s">
        <v>3</v>
      </c>
      <c r="O2" s="41" t="s">
        <v>5</v>
      </c>
      <c r="P2" s="85" t="s">
        <v>943</v>
      </c>
      <c r="W2" s="86" t="s">
        <v>808</v>
      </c>
      <c r="X2" s="62"/>
      <c r="Y2" s="62"/>
    </row>
    <row r="3" spans="1:27" s="40" customFormat="1" ht="63.75" x14ac:dyDescent="0.2">
      <c r="A3" s="44" t="s">
        <v>706</v>
      </c>
      <c r="B3" s="44"/>
      <c r="C3" s="44" t="s">
        <v>702</v>
      </c>
      <c r="D3" s="44" t="s">
        <v>700</v>
      </c>
      <c r="E3" s="44" t="s">
        <v>784</v>
      </c>
      <c r="F3" s="44" t="s">
        <v>767</v>
      </c>
      <c r="G3" s="44" t="s">
        <v>784</v>
      </c>
      <c r="H3" s="44" t="s">
        <v>785</v>
      </c>
      <c r="I3" s="44" t="s">
        <v>784</v>
      </c>
      <c r="J3" s="44" t="s">
        <v>929</v>
      </c>
      <c r="K3" s="44" t="s">
        <v>784</v>
      </c>
      <c r="L3" s="44" t="s">
        <v>930</v>
      </c>
      <c r="M3" s="105" t="s">
        <v>1202</v>
      </c>
      <c r="N3" s="39"/>
      <c r="O3" s="59"/>
      <c r="P3" s="44" t="s">
        <v>939</v>
      </c>
      <c r="Q3" s="61" t="s">
        <v>794</v>
      </c>
      <c r="R3" s="61" t="s">
        <v>787</v>
      </c>
      <c r="S3" s="61" t="s">
        <v>789</v>
      </c>
      <c r="T3" s="61" t="s">
        <v>114</v>
      </c>
      <c r="U3" s="61" t="s">
        <v>797</v>
      </c>
      <c r="V3" s="61"/>
      <c r="W3" s="100" t="s">
        <v>793</v>
      </c>
      <c r="X3" s="100" t="s">
        <v>790</v>
      </c>
      <c r="Y3" s="100" t="s">
        <v>791</v>
      </c>
    </row>
    <row r="4" spans="1:27" s="62" customFormat="1" ht="25.5" x14ac:dyDescent="0.2">
      <c r="A4" s="101" t="str">
        <f>IF(LEN(B4&amp;C4&amp;D4&amp;M4&amp;O4)&gt;255, LEFT(B4&amp;C4&amp;D4&amp;M4&amp;O4, 255), B4&amp;C4&amp;D4&amp;M4&amp;O4)</f>
        <v>Air infiltration (test-in)Building air leakageNumberPreBuilding/BuildingDetails/Enclosure/AirInfiltration/AirInfiltrationMeasurement/BuildingAirLeakage/AirLeakage</v>
      </c>
      <c r="B4" s="42" t="s">
        <v>18</v>
      </c>
      <c r="C4" s="42" t="s">
        <v>19</v>
      </c>
      <c r="D4" s="42" t="s">
        <v>503</v>
      </c>
      <c r="E4" s="42" t="s">
        <v>20</v>
      </c>
      <c r="F4" s="43" t="str">
        <f>IF(OR(E4="Required", E4="Dependent &amp; Required"), "X", "")</f>
        <v>X</v>
      </c>
      <c r="G4" s="42" t="s">
        <v>20</v>
      </c>
      <c r="H4" s="43" t="str">
        <f>IF(OR(G4="Required", G4="Dependent &amp; Required"), "X", "")</f>
        <v>X</v>
      </c>
      <c r="I4" s="42" t="s">
        <v>20</v>
      </c>
      <c r="J4" s="43" t="str">
        <f>IF(OR(I4="Required", I4="Dependent &amp; Required"), "X", "")</f>
        <v>X</v>
      </c>
      <c r="K4" s="43" t="s">
        <v>20</v>
      </c>
      <c r="L4" s="43" t="str">
        <f>IF(OR(K4="Required", K4="Dependent &amp; Required"), "X", "")</f>
        <v>X</v>
      </c>
      <c r="M4" s="106" t="s">
        <v>1204</v>
      </c>
      <c r="N4" s="42" t="s">
        <v>21</v>
      </c>
      <c r="O4" s="42" t="s">
        <v>22</v>
      </c>
      <c r="P4" s="42" t="s">
        <v>942</v>
      </c>
      <c r="Q4" s="101" t="s">
        <v>691</v>
      </c>
      <c r="R4" s="42"/>
      <c r="S4" s="42" t="s">
        <v>691</v>
      </c>
      <c r="T4" s="42"/>
      <c r="U4" s="42"/>
      <c r="V4" s="43"/>
      <c r="W4" s="88">
        <v>1</v>
      </c>
      <c r="X4" s="88" t="s">
        <v>788</v>
      </c>
      <c r="Y4" s="88" t="s">
        <v>792</v>
      </c>
    </row>
    <row r="5" spans="1:27" s="62" customFormat="1" ht="25.5" x14ac:dyDescent="0.2">
      <c r="A5" s="101" t="str">
        <f t="shared" ref="A5:A68" si="0">IF(LEN(B5&amp;C5&amp;D5&amp;M5&amp;O5)&gt;255, LEFT(B5&amp;C5&amp;D5&amp;M5&amp;O5, 255), B5&amp;C5&amp;D5&amp;M5&amp;O5)</f>
        <v>Air infiltration (test-in)Building air leakage unitEnumerationPreBuilding/BuildingDetails/Enclosure/AirInfiltration/AirInfiltrationMeasurement/BuildingAirLeakage/UnitofMeasure</v>
      </c>
      <c r="B5" s="42" t="s">
        <v>18</v>
      </c>
      <c r="C5" s="42" t="s">
        <v>23</v>
      </c>
      <c r="D5" s="42" t="s">
        <v>504</v>
      </c>
      <c r="E5" s="42" t="s">
        <v>20</v>
      </c>
      <c r="F5" s="43" t="str">
        <f t="shared" ref="F5:H68" si="1">IF(OR(E5="Required", E5="Dependent &amp; Required"), "X", "")</f>
        <v>X</v>
      </c>
      <c r="G5" s="42" t="s">
        <v>20</v>
      </c>
      <c r="H5" s="43" t="str">
        <f t="shared" si="1"/>
        <v>X</v>
      </c>
      <c r="I5" s="42" t="s">
        <v>20</v>
      </c>
      <c r="J5" s="43" t="str">
        <f t="shared" ref="J5" si="2">IF(OR(I5="Required", I5="Dependent &amp; Required"), "X", "")</f>
        <v>X</v>
      </c>
      <c r="K5" s="43" t="s">
        <v>20</v>
      </c>
      <c r="L5" s="43" t="str">
        <f t="shared" ref="L5" si="3">IF(OR(K5="Required", K5="Dependent &amp; Required"), "X", "")</f>
        <v>X</v>
      </c>
      <c r="M5" s="106" t="s">
        <v>1204</v>
      </c>
      <c r="N5" s="42" t="s">
        <v>21</v>
      </c>
      <c r="O5" s="42" t="s">
        <v>24</v>
      </c>
      <c r="P5" s="42" t="s">
        <v>941</v>
      </c>
      <c r="Q5" s="101" t="s">
        <v>691</v>
      </c>
      <c r="R5" s="42"/>
      <c r="S5" s="42" t="s">
        <v>691</v>
      </c>
      <c r="T5" s="42"/>
      <c r="U5" s="42"/>
      <c r="V5" s="43"/>
      <c r="W5" s="88">
        <v>2</v>
      </c>
      <c r="X5" s="88" t="s">
        <v>807</v>
      </c>
      <c r="Y5" s="88" t="s">
        <v>809</v>
      </c>
    </row>
    <row r="6" spans="1:27" s="62" customFormat="1" ht="25.5" x14ac:dyDescent="0.2">
      <c r="A6" s="101" t="str">
        <f t="shared" si="0"/>
        <v>Air infiltration (test-in)House pressureNumberPreBuilding/BuildingDetails/Enclosure/AirInfiltration/AirInfiltrationMeasurement/HousePressure</v>
      </c>
      <c r="B6" s="42" t="s">
        <v>18</v>
      </c>
      <c r="C6" s="42" t="s">
        <v>25</v>
      </c>
      <c r="D6" s="42" t="s">
        <v>503</v>
      </c>
      <c r="E6" s="42" t="s">
        <v>20</v>
      </c>
      <c r="F6" s="43" t="str">
        <f t="shared" si="1"/>
        <v>X</v>
      </c>
      <c r="G6" s="42" t="s">
        <v>20</v>
      </c>
      <c r="H6" s="43" t="str">
        <f t="shared" si="1"/>
        <v>X</v>
      </c>
      <c r="I6" s="42" t="s">
        <v>20</v>
      </c>
      <c r="J6" s="43" t="str">
        <f t="shared" ref="J6" si="4">IF(OR(I6="Required", I6="Dependent &amp; Required"), "X", "")</f>
        <v>X</v>
      </c>
      <c r="K6" s="43" t="s">
        <v>20</v>
      </c>
      <c r="L6" s="43" t="str">
        <f t="shared" ref="L6" si="5">IF(OR(K6="Required", K6="Dependent &amp; Required"), "X", "")</f>
        <v>X</v>
      </c>
      <c r="M6" s="106" t="s">
        <v>1204</v>
      </c>
      <c r="N6" s="42" t="s">
        <v>21</v>
      </c>
      <c r="O6" s="42" t="s">
        <v>26</v>
      </c>
      <c r="P6" s="42" t="s">
        <v>961</v>
      </c>
      <c r="Q6" s="101" t="s">
        <v>691</v>
      </c>
      <c r="R6" s="42"/>
      <c r="S6" s="42" t="s">
        <v>691</v>
      </c>
      <c r="T6" s="42"/>
      <c r="U6" s="42"/>
      <c r="V6" s="43"/>
      <c r="W6" s="88">
        <v>3</v>
      </c>
      <c r="X6" s="88" t="s">
        <v>579</v>
      </c>
      <c r="Y6" s="88" t="s">
        <v>800</v>
      </c>
    </row>
    <row r="7" spans="1:27" s="62" customFormat="1" ht="25.5" x14ac:dyDescent="0.2">
      <c r="A7" s="101" t="str">
        <f t="shared" si="0"/>
        <v>Air infiltration (test-out)Building air leakageNumberProposedBuilding/BuildingDetails/Enclosure/AirInfiltration/AirInfiltrationMeasurement/BuildingAirLeakage/AirLeakage</v>
      </c>
      <c r="B7" s="42" t="s">
        <v>27</v>
      </c>
      <c r="C7" s="42" t="s">
        <v>19</v>
      </c>
      <c r="D7" s="42" t="s">
        <v>503</v>
      </c>
      <c r="E7" s="42" t="s">
        <v>20</v>
      </c>
      <c r="F7" s="43" t="str">
        <f t="shared" si="1"/>
        <v>X</v>
      </c>
      <c r="G7" s="42" t="s">
        <v>7</v>
      </c>
      <c r="H7" s="43" t="str">
        <f t="shared" si="1"/>
        <v/>
      </c>
      <c r="I7" s="42" t="s">
        <v>7</v>
      </c>
      <c r="J7" s="43" t="str">
        <f t="shared" ref="J7" si="6">IF(OR(I7="Required", I7="Dependent &amp; Required"), "X", "")</f>
        <v/>
      </c>
      <c r="K7" s="42" t="s">
        <v>7</v>
      </c>
      <c r="L7" s="43" t="str">
        <f t="shared" ref="L7" si="7">IF(OR(K7="Required", K7="Dependent &amp; Required"), "X", "")</f>
        <v/>
      </c>
      <c r="M7" s="106" t="s">
        <v>1203</v>
      </c>
      <c r="N7" s="42" t="s">
        <v>28</v>
      </c>
      <c r="O7" s="42" t="s">
        <v>22</v>
      </c>
      <c r="P7" s="42" t="s">
        <v>942</v>
      </c>
      <c r="Q7" s="101" t="s">
        <v>691</v>
      </c>
      <c r="R7" s="42"/>
      <c r="S7" s="42" t="s">
        <v>691</v>
      </c>
      <c r="T7" s="42"/>
      <c r="U7" s="42"/>
      <c r="V7" s="43"/>
      <c r="W7" s="88">
        <v>4</v>
      </c>
      <c r="X7" s="88" t="s">
        <v>673</v>
      </c>
      <c r="Y7" s="88" t="s">
        <v>801</v>
      </c>
    </row>
    <row r="8" spans="1:27" s="62" customFormat="1" ht="25.5" x14ac:dyDescent="0.2">
      <c r="A8" s="101" t="str">
        <f t="shared" si="0"/>
        <v>Air infiltration (test-out)Building air leakage unitEnumerationProposedBuilding/BuildingDetails/Enclosure/AirInfiltration/AirInfiltrationMeasurement/BuildingAirLeakage/UnitofMeasure</v>
      </c>
      <c r="B8" s="42" t="s">
        <v>27</v>
      </c>
      <c r="C8" s="42" t="s">
        <v>23</v>
      </c>
      <c r="D8" s="42" t="s">
        <v>504</v>
      </c>
      <c r="E8" s="42" t="s">
        <v>20</v>
      </c>
      <c r="F8" s="43" t="str">
        <f t="shared" si="1"/>
        <v>X</v>
      </c>
      <c r="G8" s="42" t="s">
        <v>7</v>
      </c>
      <c r="H8" s="43" t="str">
        <f t="shared" si="1"/>
        <v/>
      </c>
      <c r="I8" s="42" t="s">
        <v>7</v>
      </c>
      <c r="J8" s="43" t="str">
        <f t="shared" ref="J8" si="8">IF(OR(I8="Required", I8="Dependent &amp; Required"), "X", "")</f>
        <v/>
      </c>
      <c r="K8" s="42" t="s">
        <v>7</v>
      </c>
      <c r="L8" s="43" t="str">
        <f t="shared" ref="L8" si="9">IF(OR(K8="Required", K8="Dependent &amp; Required"), "X", "")</f>
        <v/>
      </c>
      <c r="M8" s="106" t="s">
        <v>1203</v>
      </c>
      <c r="N8" s="42" t="s">
        <v>28</v>
      </c>
      <c r="O8" s="42" t="s">
        <v>24</v>
      </c>
      <c r="P8" s="42" t="s">
        <v>941</v>
      </c>
      <c r="Q8" s="101" t="s">
        <v>691</v>
      </c>
      <c r="R8" s="42"/>
      <c r="S8" s="42" t="s">
        <v>691</v>
      </c>
      <c r="T8" s="42"/>
      <c r="U8" s="42"/>
      <c r="V8" s="43"/>
      <c r="W8" s="88">
        <v>5</v>
      </c>
      <c r="X8" s="88" t="s">
        <v>335</v>
      </c>
      <c r="Y8" s="88" t="s">
        <v>817</v>
      </c>
    </row>
    <row r="9" spans="1:27" s="62" customFormat="1" ht="25.5" x14ac:dyDescent="0.2">
      <c r="A9" s="101" t="str">
        <f t="shared" si="0"/>
        <v>Air infiltration (test-out)House pressureNumberProposedBuilding/BuildingDetails/Enclosure/AirInfiltration/AirInfiltrationMeasurement/HousePressure</v>
      </c>
      <c r="B9" s="42" t="s">
        <v>27</v>
      </c>
      <c r="C9" s="42" t="s">
        <v>25</v>
      </c>
      <c r="D9" s="42" t="s">
        <v>503</v>
      </c>
      <c r="E9" s="42" t="s">
        <v>20</v>
      </c>
      <c r="F9" s="43" t="str">
        <f t="shared" si="1"/>
        <v>X</v>
      </c>
      <c r="G9" s="42" t="s">
        <v>7</v>
      </c>
      <c r="H9" s="43" t="str">
        <f t="shared" si="1"/>
        <v/>
      </c>
      <c r="I9" s="42" t="s">
        <v>7</v>
      </c>
      <c r="J9" s="43" t="str">
        <f t="shared" ref="J9" si="10">IF(OR(I9="Required", I9="Dependent &amp; Required"), "X", "")</f>
        <v/>
      </c>
      <c r="K9" s="42" t="s">
        <v>7</v>
      </c>
      <c r="L9" s="43" t="str">
        <f t="shared" ref="L9" si="11">IF(OR(K9="Required", K9="Dependent &amp; Required"), "X", "")</f>
        <v/>
      </c>
      <c r="M9" s="106" t="s">
        <v>1203</v>
      </c>
      <c r="N9" s="42" t="s">
        <v>28</v>
      </c>
      <c r="O9" s="42" t="s">
        <v>26</v>
      </c>
      <c r="P9" s="42" t="s">
        <v>961</v>
      </c>
      <c r="Q9" s="101" t="s">
        <v>691</v>
      </c>
      <c r="R9" s="42"/>
      <c r="S9" s="42" t="s">
        <v>691</v>
      </c>
      <c r="T9" s="42"/>
      <c r="U9" s="42"/>
      <c r="V9" s="43"/>
      <c r="W9" s="88">
        <v>6</v>
      </c>
      <c r="X9" s="88" t="s">
        <v>646</v>
      </c>
      <c r="Y9" s="88" t="s">
        <v>804</v>
      </c>
    </row>
    <row r="10" spans="1:27" s="62" customFormat="1" ht="38.25" x14ac:dyDescent="0.2">
      <c r="A10" s="101" t="str">
        <f t="shared" si="0"/>
        <v>Air infiltration (test-out)Building air leakageNumberPostBuilding/BuildingDetails/Enclosure/AirInfiltration/AirInfiltrationMeasurement/BuildingAirLeakage/AirLeakage</v>
      </c>
      <c r="B10" s="42" t="s">
        <v>27</v>
      </c>
      <c r="C10" s="42" t="s">
        <v>19</v>
      </c>
      <c r="D10" s="42" t="s">
        <v>503</v>
      </c>
      <c r="E10" s="42" t="s">
        <v>7</v>
      </c>
      <c r="F10" s="43" t="str">
        <f t="shared" si="1"/>
        <v/>
      </c>
      <c r="G10" s="42" t="s">
        <v>7</v>
      </c>
      <c r="H10" s="43" t="str">
        <f t="shared" si="1"/>
        <v/>
      </c>
      <c r="I10" s="42" t="s">
        <v>7</v>
      </c>
      <c r="J10" s="43" t="str">
        <f t="shared" ref="J10" si="12">IF(OR(I10="Required", I10="Dependent &amp; Required"), "X", "")</f>
        <v/>
      </c>
      <c r="K10" s="43" t="s">
        <v>20</v>
      </c>
      <c r="L10" s="43" t="str">
        <f t="shared" ref="L10" si="13">IF(OR(K10="Required", K10="Dependent &amp; Required"), "X", "")</f>
        <v>X</v>
      </c>
      <c r="M10" s="106" t="s">
        <v>1205</v>
      </c>
      <c r="N10" s="42" t="s">
        <v>296</v>
      </c>
      <c r="O10" s="42" t="s">
        <v>22</v>
      </c>
      <c r="P10" s="42" t="s">
        <v>942</v>
      </c>
      <c r="Q10" s="101" t="s">
        <v>924</v>
      </c>
      <c r="R10" s="42"/>
      <c r="S10" s="42"/>
      <c r="T10" s="42"/>
      <c r="U10" s="42"/>
      <c r="V10" s="43"/>
      <c r="W10" s="88">
        <v>7</v>
      </c>
      <c r="X10" s="88" t="s">
        <v>646</v>
      </c>
      <c r="Y10" s="88" t="s">
        <v>799</v>
      </c>
    </row>
    <row r="11" spans="1:27" s="62" customFormat="1" ht="38.25" x14ac:dyDescent="0.2">
      <c r="A11" s="101" t="str">
        <f t="shared" si="0"/>
        <v>Air infiltration (test-out)Building air leakage unitEnumerationPostBuilding/BuildingDetails/Enclosure/AirInfiltration/AirInfiltrationMeasurement/BuildingAirLeakage/UnitofMeasure</v>
      </c>
      <c r="B11" s="42" t="s">
        <v>27</v>
      </c>
      <c r="C11" s="42" t="s">
        <v>23</v>
      </c>
      <c r="D11" s="42" t="s">
        <v>504</v>
      </c>
      <c r="E11" s="42" t="s">
        <v>7</v>
      </c>
      <c r="F11" s="43" t="str">
        <f t="shared" si="1"/>
        <v/>
      </c>
      <c r="G11" s="42" t="s">
        <v>7</v>
      </c>
      <c r="H11" s="43" t="str">
        <f t="shared" si="1"/>
        <v/>
      </c>
      <c r="I11" s="42" t="s">
        <v>7</v>
      </c>
      <c r="J11" s="43" t="str">
        <f t="shared" ref="J11" si="14">IF(OR(I11="Required", I11="Dependent &amp; Required"), "X", "")</f>
        <v/>
      </c>
      <c r="K11" s="43" t="s">
        <v>20</v>
      </c>
      <c r="L11" s="43" t="str">
        <f t="shared" ref="L11" si="15">IF(OR(K11="Required", K11="Dependent &amp; Required"), "X", "")</f>
        <v>X</v>
      </c>
      <c r="M11" s="106" t="s">
        <v>1205</v>
      </c>
      <c r="N11" s="42" t="s">
        <v>296</v>
      </c>
      <c r="O11" s="42" t="s">
        <v>24</v>
      </c>
      <c r="P11" s="42" t="s">
        <v>941</v>
      </c>
      <c r="Q11" s="101" t="s">
        <v>924</v>
      </c>
      <c r="R11" s="42"/>
      <c r="S11" s="42"/>
      <c r="T11" s="42"/>
      <c r="U11" s="42"/>
      <c r="V11" s="43"/>
      <c r="W11" s="88">
        <v>8</v>
      </c>
      <c r="X11" s="88" t="s">
        <v>582</v>
      </c>
      <c r="Y11" s="88" t="s">
        <v>805</v>
      </c>
    </row>
    <row r="12" spans="1:27" s="62" customFormat="1" ht="38.25" x14ac:dyDescent="0.2">
      <c r="A12" s="101" t="str">
        <f t="shared" si="0"/>
        <v>Air infiltration (test-out)House pressureNumberPostBuilding/BuildingDetails/Enclosure/AirInfiltration/AirInfiltrationMeasurement/HousePressure</v>
      </c>
      <c r="B12" s="42" t="s">
        <v>27</v>
      </c>
      <c r="C12" s="42" t="s">
        <v>25</v>
      </c>
      <c r="D12" s="42" t="s">
        <v>503</v>
      </c>
      <c r="E12" s="42" t="s">
        <v>7</v>
      </c>
      <c r="F12" s="43" t="str">
        <f t="shared" si="1"/>
        <v/>
      </c>
      <c r="G12" s="42" t="s">
        <v>7</v>
      </c>
      <c r="H12" s="43" t="str">
        <f t="shared" si="1"/>
        <v/>
      </c>
      <c r="I12" s="42" t="s">
        <v>7</v>
      </c>
      <c r="J12" s="43" t="str">
        <f t="shared" ref="J12" si="16">IF(OR(I12="Required", I12="Dependent &amp; Required"), "X", "")</f>
        <v/>
      </c>
      <c r="K12" s="43" t="s">
        <v>20</v>
      </c>
      <c r="L12" s="43" t="str">
        <f t="shared" ref="L12" si="17">IF(OR(K12="Required", K12="Dependent &amp; Required"), "X", "")</f>
        <v>X</v>
      </c>
      <c r="M12" s="106" t="s">
        <v>1205</v>
      </c>
      <c r="N12" s="42" t="s">
        <v>296</v>
      </c>
      <c r="O12" s="42" t="s">
        <v>26</v>
      </c>
      <c r="P12" s="42" t="s">
        <v>961</v>
      </c>
      <c r="Q12" s="101" t="s">
        <v>691</v>
      </c>
      <c r="R12" s="42"/>
      <c r="S12" s="42" t="s">
        <v>691</v>
      </c>
      <c r="T12" s="42"/>
      <c r="U12" s="42"/>
      <c r="V12" s="43"/>
    </row>
    <row r="13" spans="1:27" s="62" customFormat="1" ht="38.25" x14ac:dyDescent="0.2">
      <c r="A13" s="101" t="str">
        <f t="shared" si="0"/>
        <v>Air Infiltration (test-out)Fan PressureNumber (Pa)PostBuilding/BuildingDetails/Enclosure/AirInfiltration/AirInfiltrationMeasurement/FanPressure</v>
      </c>
      <c r="B13" s="42" t="s">
        <v>496</v>
      </c>
      <c r="C13" s="42" t="s">
        <v>497</v>
      </c>
      <c r="D13" s="42" t="s">
        <v>526</v>
      </c>
      <c r="E13" s="42" t="s">
        <v>7</v>
      </c>
      <c r="F13" s="43" t="str">
        <f t="shared" si="1"/>
        <v/>
      </c>
      <c r="G13" s="42" t="s">
        <v>7</v>
      </c>
      <c r="H13" s="43" t="str">
        <f t="shared" si="1"/>
        <v/>
      </c>
      <c r="I13" s="42" t="s">
        <v>7</v>
      </c>
      <c r="J13" s="43" t="str">
        <f t="shared" ref="J13" si="18">IF(OR(I13="Required", I13="Dependent &amp; Required"), "X", "")</f>
        <v/>
      </c>
      <c r="K13" s="43" t="s">
        <v>7</v>
      </c>
      <c r="L13" s="43" t="str">
        <f t="shared" ref="L13" si="19">IF(OR(K13="Required", K13="Dependent &amp; Required"), "X", "")</f>
        <v/>
      </c>
      <c r="M13" s="106" t="s">
        <v>1205</v>
      </c>
      <c r="N13" s="42" t="s">
        <v>296</v>
      </c>
      <c r="O13" s="42" t="s">
        <v>622</v>
      </c>
      <c r="P13" s="42" t="s">
        <v>1200</v>
      </c>
      <c r="Q13" s="101" t="s">
        <v>691</v>
      </c>
      <c r="R13" s="42"/>
      <c r="S13" s="42" t="s">
        <v>691</v>
      </c>
      <c r="T13" s="42"/>
      <c r="U13" s="42"/>
      <c r="V13" s="43"/>
      <c r="W13" s="87" t="s">
        <v>1082</v>
      </c>
    </row>
    <row r="14" spans="1:27" s="62" customFormat="1" ht="38.25" x14ac:dyDescent="0.2">
      <c r="A14" s="101" t="str">
        <f t="shared" si="0"/>
        <v>Air Infiltration (test-out)Fan Ring UsedEnumerationPostBuilding/BuildingDetails/Enclosure/AirInfiltration/AirInfiltrationMeasurement/FanRingUsed</v>
      </c>
      <c r="B14" s="42" t="s">
        <v>496</v>
      </c>
      <c r="C14" s="42" t="s">
        <v>498</v>
      </c>
      <c r="D14" s="42" t="s">
        <v>504</v>
      </c>
      <c r="E14" s="42" t="s">
        <v>7</v>
      </c>
      <c r="F14" s="43" t="str">
        <f t="shared" si="1"/>
        <v/>
      </c>
      <c r="G14" s="42" t="s">
        <v>7</v>
      </c>
      <c r="H14" s="43" t="str">
        <f t="shared" si="1"/>
        <v/>
      </c>
      <c r="I14" s="42" t="s">
        <v>7</v>
      </c>
      <c r="J14" s="43" t="str">
        <f t="shared" ref="J14" si="20">IF(OR(I14="Required", I14="Dependent &amp; Required"), "X", "")</f>
        <v/>
      </c>
      <c r="K14" s="43" t="s">
        <v>7</v>
      </c>
      <c r="L14" s="43" t="str">
        <f t="shared" ref="L14" si="21">IF(OR(K14="Required", K14="Dependent &amp; Required"), "X", "")</f>
        <v/>
      </c>
      <c r="M14" s="106" t="s">
        <v>1205</v>
      </c>
      <c r="N14" s="42" t="s">
        <v>296</v>
      </c>
      <c r="O14" s="42" t="s">
        <v>623</v>
      </c>
      <c r="P14" s="42" t="s">
        <v>1200</v>
      </c>
      <c r="Q14" s="101" t="s">
        <v>691</v>
      </c>
      <c r="R14" s="42"/>
      <c r="S14" s="42" t="s">
        <v>691</v>
      </c>
      <c r="T14" s="42"/>
      <c r="U14" s="42"/>
      <c r="V14" s="43"/>
      <c r="W14" s="102" t="s">
        <v>793</v>
      </c>
      <c r="X14" s="102" t="s">
        <v>948</v>
      </c>
      <c r="Y14" s="102" t="s">
        <v>114</v>
      </c>
      <c r="Z14" s="102" t="s">
        <v>943</v>
      </c>
      <c r="AA14" s="102" t="s">
        <v>5</v>
      </c>
    </row>
    <row r="15" spans="1:27" s="62" customFormat="1" ht="38.25" x14ac:dyDescent="0.2">
      <c r="A15" s="101" t="str">
        <f t="shared" si="0"/>
        <v>Attic floor insulationInsulation materialEnumerationPreBuilding/BuildingDetails/Enclosure/AtticAndRoof/Attics/Attic/AtticFloorInsulation/Layer/InsulationMaterial/&lt;material&gt;</v>
      </c>
      <c r="B15" s="42" t="s">
        <v>579</v>
      </c>
      <c r="C15" s="42" t="s">
        <v>190</v>
      </c>
      <c r="D15" s="42" t="s">
        <v>504</v>
      </c>
      <c r="E15" s="42" t="s">
        <v>7</v>
      </c>
      <c r="F15" s="43" t="str">
        <f t="shared" si="1"/>
        <v/>
      </c>
      <c r="G15" s="42" t="s">
        <v>7</v>
      </c>
      <c r="H15" s="43" t="str">
        <f t="shared" si="1"/>
        <v/>
      </c>
      <c r="I15" s="42" t="s">
        <v>20</v>
      </c>
      <c r="J15" s="43" t="str">
        <f t="shared" ref="J15" si="22">IF(OR(I15="Required", I15="Dependent &amp; Required"), "X", "")</f>
        <v>X</v>
      </c>
      <c r="K15" s="43" t="s">
        <v>7</v>
      </c>
      <c r="L15" s="43" t="str">
        <f t="shared" ref="L15" si="23">IF(OR(K15="Required", K15="Dependent &amp; Required"), "X", "")</f>
        <v/>
      </c>
      <c r="M15" s="106" t="s">
        <v>1204</v>
      </c>
      <c r="N15" s="42" t="s">
        <v>21</v>
      </c>
      <c r="O15" s="42" t="s">
        <v>191</v>
      </c>
      <c r="P15" s="42" t="s">
        <v>954</v>
      </c>
      <c r="Q15" s="101" t="s">
        <v>691</v>
      </c>
      <c r="R15" s="42"/>
      <c r="S15" s="42" t="s">
        <v>691</v>
      </c>
      <c r="T15" s="42"/>
      <c r="U15" s="42" t="s">
        <v>800</v>
      </c>
      <c r="V15" s="43"/>
      <c r="W15" s="88">
        <v>1</v>
      </c>
      <c r="X15" s="88" t="s">
        <v>947</v>
      </c>
      <c r="Y15" s="88" t="s">
        <v>949</v>
      </c>
      <c r="Z15" s="88" t="s">
        <v>944</v>
      </c>
      <c r="AA15" s="103"/>
    </row>
    <row r="16" spans="1:27" s="62" customFormat="1" ht="25.5" x14ac:dyDescent="0.2">
      <c r="A16" s="101" t="str">
        <f t="shared" si="0"/>
        <v>Attic floor insulationInsulation materialEnumerationPreBuilding/BuildingDetails/Enclosure/AtticAndRoof/Attics/Attic/AtticFloorInsulation/Layer/InsulationMaterial/&lt;material&gt;/&lt;type&gt;</v>
      </c>
      <c r="B16" s="42" t="s">
        <v>579</v>
      </c>
      <c r="C16" s="42" t="s">
        <v>190</v>
      </c>
      <c r="D16" s="42" t="s">
        <v>504</v>
      </c>
      <c r="E16" s="42" t="s">
        <v>7</v>
      </c>
      <c r="F16" s="43" t="str">
        <f t="shared" si="1"/>
        <v/>
      </c>
      <c r="G16" s="42" t="s">
        <v>7</v>
      </c>
      <c r="H16" s="43" t="str">
        <f t="shared" si="1"/>
        <v/>
      </c>
      <c r="I16" s="42" t="s">
        <v>20</v>
      </c>
      <c r="J16" s="43" t="str">
        <f t="shared" ref="J16" si="24">IF(OR(I16="Required", I16="Dependent &amp; Required"), "X", "")</f>
        <v>X</v>
      </c>
      <c r="K16" s="43" t="s">
        <v>7</v>
      </c>
      <c r="L16" s="43" t="str">
        <f t="shared" ref="L16" si="25">IF(OR(K16="Required", K16="Dependent &amp; Required"), "X", "")</f>
        <v/>
      </c>
      <c r="M16" s="106" t="s">
        <v>1204</v>
      </c>
      <c r="N16" s="42" t="s">
        <v>21</v>
      </c>
      <c r="O16" s="42" t="s">
        <v>192</v>
      </c>
      <c r="P16" s="42" t="s">
        <v>954</v>
      </c>
      <c r="Q16" s="101" t="s">
        <v>691</v>
      </c>
      <c r="R16" s="42"/>
      <c r="S16" s="42" t="s">
        <v>691</v>
      </c>
      <c r="T16" s="42"/>
      <c r="U16" s="42"/>
      <c r="V16" s="43"/>
      <c r="W16" s="88">
        <v>2</v>
      </c>
      <c r="X16" s="88" t="s">
        <v>947</v>
      </c>
      <c r="Y16" s="88" t="s">
        <v>950</v>
      </c>
      <c r="Z16" s="88" t="s">
        <v>951</v>
      </c>
      <c r="AA16" s="88"/>
    </row>
    <row r="17" spans="1:27" s="62" customFormat="1" ht="25.5" x14ac:dyDescent="0.2">
      <c r="A17" s="101" t="str">
        <f t="shared" si="0"/>
        <v>Attic floor insulationMisaligned insulationBooleanPreBuilding/BuildingDetails/Enclosure/AtticAndRoof/Attics/Attic/AtticFloorInsulation/MisalignedInsulation</v>
      </c>
      <c r="B17" s="42" t="s">
        <v>579</v>
      </c>
      <c r="C17" s="42" t="s">
        <v>193</v>
      </c>
      <c r="D17" s="42" t="s">
        <v>520</v>
      </c>
      <c r="E17" s="42" t="s">
        <v>7</v>
      </c>
      <c r="F17" s="43" t="str">
        <f t="shared" si="1"/>
        <v/>
      </c>
      <c r="G17" s="42" t="s">
        <v>7</v>
      </c>
      <c r="H17" s="43" t="str">
        <f t="shared" si="1"/>
        <v/>
      </c>
      <c r="I17" s="42" t="s">
        <v>7</v>
      </c>
      <c r="J17" s="43" t="str">
        <f t="shared" ref="J17" si="26">IF(OR(I17="Required", I17="Dependent &amp; Required"), "X", "")</f>
        <v/>
      </c>
      <c r="K17" s="43" t="s">
        <v>7</v>
      </c>
      <c r="L17" s="43" t="str">
        <f t="shared" ref="L17" si="27">IF(OR(K17="Required", K17="Dependent &amp; Required"), "X", "")</f>
        <v/>
      </c>
      <c r="M17" s="106" t="s">
        <v>1204</v>
      </c>
      <c r="N17" s="42" t="s">
        <v>21</v>
      </c>
      <c r="O17" s="42" t="s">
        <v>194</v>
      </c>
      <c r="P17" s="42" t="s">
        <v>1200</v>
      </c>
      <c r="Q17" s="101"/>
      <c r="R17" s="42"/>
      <c r="S17" s="42"/>
      <c r="T17" s="42"/>
      <c r="U17" s="42"/>
      <c r="V17" s="43"/>
      <c r="W17" s="88">
        <v>3</v>
      </c>
      <c r="X17" s="88" t="s">
        <v>947</v>
      </c>
      <c r="Y17" s="88" t="s">
        <v>952</v>
      </c>
      <c r="Z17" s="88" t="s">
        <v>953</v>
      </c>
      <c r="AA17" s="88"/>
    </row>
    <row r="18" spans="1:27" s="62" customFormat="1" ht="25.5" x14ac:dyDescent="0.2">
      <c r="A18" s="101" t="str">
        <f t="shared" si="0"/>
        <v>Attic floor insulationInsulation nominal R-valueNumberPreBuilding/BuildingDetails/Enclosure/AtticAndRoof/Attics/Attic/AtticFloorInsulation/Layer/NominalRValue</v>
      </c>
      <c r="B18" s="42" t="s">
        <v>579</v>
      </c>
      <c r="C18" s="42" t="s">
        <v>195</v>
      </c>
      <c r="D18" s="42" t="s">
        <v>503</v>
      </c>
      <c r="E18" s="42" t="s">
        <v>20</v>
      </c>
      <c r="F18" s="43" t="str">
        <f t="shared" si="1"/>
        <v>X</v>
      </c>
      <c r="G18" s="42" t="s">
        <v>20</v>
      </c>
      <c r="H18" s="43" t="str">
        <f t="shared" si="1"/>
        <v>X</v>
      </c>
      <c r="I18" s="42" t="s">
        <v>20</v>
      </c>
      <c r="J18" s="43" t="str">
        <f t="shared" ref="J18" si="28">IF(OR(I18="Required", I18="Dependent &amp; Required"), "X", "")</f>
        <v>X</v>
      </c>
      <c r="K18" s="43" t="s">
        <v>20</v>
      </c>
      <c r="L18" s="43" t="str">
        <f t="shared" ref="L18" si="29">IF(OR(K18="Required", K18="Dependent &amp; Required"), "X", "")</f>
        <v>X</v>
      </c>
      <c r="M18" s="106" t="s">
        <v>1204</v>
      </c>
      <c r="N18" s="42" t="s">
        <v>21</v>
      </c>
      <c r="O18" s="42" t="s">
        <v>197</v>
      </c>
      <c r="P18" s="42" t="s">
        <v>955</v>
      </c>
      <c r="Q18" s="101" t="s">
        <v>691</v>
      </c>
      <c r="R18" s="42"/>
      <c r="S18" s="42" t="s">
        <v>691</v>
      </c>
      <c r="T18" s="42"/>
      <c r="U18" s="42"/>
      <c r="V18" s="43"/>
      <c r="W18" s="88">
        <v>4</v>
      </c>
      <c r="X18" s="88" t="s">
        <v>958</v>
      </c>
      <c r="Y18" s="88" t="s">
        <v>959</v>
      </c>
      <c r="Z18" s="88" t="s">
        <v>945</v>
      </c>
      <c r="AA18" s="88"/>
    </row>
    <row r="19" spans="1:27" s="62" customFormat="1" ht="25.5" x14ac:dyDescent="0.2">
      <c r="A19" s="101" t="str">
        <f t="shared" si="0"/>
        <v>Attic floor insulationInsulation thicknessNumber (inches)PreBuilding/BuildingDetails/Enclosure/AtticAndRoof/Attics/Attic/AtticFloorInsulation/Layer/Thickness</v>
      </c>
      <c r="B19" s="42" t="s">
        <v>579</v>
      </c>
      <c r="C19" s="42" t="s">
        <v>198</v>
      </c>
      <c r="D19" s="42" t="s">
        <v>581</v>
      </c>
      <c r="E19" s="42" t="s">
        <v>7</v>
      </c>
      <c r="F19" s="43" t="str">
        <f t="shared" si="1"/>
        <v/>
      </c>
      <c r="G19" s="42" t="s">
        <v>7</v>
      </c>
      <c r="H19" s="43" t="str">
        <f t="shared" si="1"/>
        <v/>
      </c>
      <c r="I19" s="42" t="s">
        <v>7</v>
      </c>
      <c r="J19" s="43" t="str">
        <f t="shared" ref="J19" si="30">IF(OR(I19="Required", I19="Dependent &amp; Required"), "X", "")</f>
        <v/>
      </c>
      <c r="K19" s="43" t="s">
        <v>7</v>
      </c>
      <c r="L19" s="43" t="str">
        <f t="shared" ref="L19" si="31">IF(OR(K19="Required", K19="Dependent &amp; Required"), "X", "")</f>
        <v/>
      </c>
      <c r="M19" s="106" t="s">
        <v>1204</v>
      </c>
      <c r="N19" s="42" t="s">
        <v>21</v>
      </c>
      <c r="O19" s="42" t="s">
        <v>199</v>
      </c>
      <c r="P19" s="42" t="s">
        <v>1200</v>
      </c>
      <c r="Q19" s="101" t="s">
        <v>691</v>
      </c>
      <c r="R19" s="42"/>
      <c r="S19" s="42" t="s">
        <v>691</v>
      </c>
      <c r="T19" s="42"/>
      <c r="U19" s="42"/>
      <c r="V19" s="43"/>
      <c r="W19" s="88">
        <v>5</v>
      </c>
      <c r="X19" s="88" t="s">
        <v>277</v>
      </c>
      <c r="Y19" s="88" t="s">
        <v>974</v>
      </c>
      <c r="Z19" s="88" t="s">
        <v>946</v>
      </c>
      <c r="AA19" s="88"/>
    </row>
    <row r="20" spans="1:27" s="62" customFormat="1" ht="25.5" x14ac:dyDescent="0.2">
      <c r="A20" s="101" t="str">
        <f t="shared" si="0"/>
        <v>Attic floor insulationSurface areaNumber (sq.ft.)PreBuilding/BuildingDetails/Enclosure/AtticAndRoof/Attics/Attic/Area</v>
      </c>
      <c r="B20" s="42" t="s">
        <v>579</v>
      </c>
      <c r="C20" s="42" t="s">
        <v>205</v>
      </c>
      <c r="D20" s="42" t="s">
        <v>584</v>
      </c>
      <c r="E20" s="42" t="s">
        <v>7</v>
      </c>
      <c r="F20" s="43" t="str">
        <f t="shared" si="1"/>
        <v/>
      </c>
      <c r="G20" s="42" t="s">
        <v>7</v>
      </c>
      <c r="H20" s="43" t="str">
        <f t="shared" si="1"/>
        <v/>
      </c>
      <c r="I20" s="42" t="s">
        <v>7</v>
      </c>
      <c r="J20" s="43" t="str">
        <f t="shared" ref="J20" si="32">IF(OR(I20="Required", I20="Dependent &amp; Required"), "X", "")</f>
        <v/>
      </c>
      <c r="K20" s="43" t="s">
        <v>7</v>
      </c>
      <c r="L20" s="43" t="str">
        <f t="shared" ref="L20" si="33">IF(OR(K20="Required", K20="Dependent &amp; Required"), "X", "")</f>
        <v/>
      </c>
      <c r="M20" s="106" t="s">
        <v>1204</v>
      </c>
      <c r="N20" s="42" t="s">
        <v>21</v>
      </c>
      <c r="O20" s="42" t="s">
        <v>206</v>
      </c>
      <c r="P20" s="42" t="s">
        <v>1200</v>
      </c>
      <c r="Q20" s="101" t="s">
        <v>691</v>
      </c>
      <c r="R20" s="42"/>
      <c r="S20" s="42" t="s">
        <v>691</v>
      </c>
      <c r="T20" s="42"/>
      <c r="U20" s="42"/>
      <c r="V20" s="43"/>
      <c r="W20" s="88">
        <v>6</v>
      </c>
      <c r="X20" s="88" t="s">
        <v>277</v>
      </c>
      <c r="Y20" s="88" t="s">
        <v>973</v>
      </c>
      <c r="Z20" s="88" t="s">
        <v>975</v>
      </c>
      <c r="AA20" s="88"/>
    </row>
    <row r="21" spans="1:27" s="62" customFormat="1" ht="63.75" x14ac:dyDescent="0.2">
      <c r="A21" s="101" t="str">
        <f t="shared" si="0"/>
        <v>Attic floor insulationInsulation materialEnumerationProposedBuilding/BuildingDetails/Enclosure/AtticAndRoof/Attics/Attic/AtticFloorInsulation/Layer/InsulationMaterial/&lt;material&gt;</v>
      </c>
      <c r="B21" s="42" t="s">
        <v>579</v>
      </c>
      <c r="C21" s="42" t="s">
        <v>190</v>
      </c>
      <c r="D21" s="42" t="s">
        <v>504</v>
      </c>
      <c r="E21" s="42" t="s">
        <v>7</v>
      </c>
      <c r="F21" s="43" t="str">
        <f t="shared" si="1"/>
        <v/>
      </c>
      <c r="G21" s="42" t="s">
        <v>7</v>
      </c>
      <c r="H21" s="43" t="str">
        <f t="shared" si="1"/>
        <v/>
      </c>
      <c r="I21" s="42" t="s">
        <v>20</v>
      </c>
      <c r="J21" s="43" t="str">
        <f t="shared" ref="J21" si="34">IF(OR(I21="Required", I21="Dependent &amp; Required"), "X", "")</f>
        <v>X</v>
      </c>
      <c r="K21" s="42" t="s">
        <v>7</v>
      </c>
      <c r="L21" s="43" t="str">
        <f t="shared" ref="L21" si="35">IF(OR(K21="Required", K21="Dependent &amp; Required"), "X", "")</f>
        <v/>
      </c>
      <c r="M21" s="106" t="s">
        <v>1203</v>
      </c>
      <c r="N21" s="42" t="s">
        <v>28</v>
      </c>
      <c r="O21" s="42" t="s">
        <v>191</v>
      </c>
      <c r="P21" s="42" t="s">
        <v>954</v>
      </c>
      <c r="Q21" s="101" t="s">
        <v>691</v>
      </c>
      <c r="R21" s="42"/>
      <c r="S21" s="42" t="s">
        <v>691</v>
      </c>
      <c r="T21" s="42" t="s">
        <v>796</v>
      </c>
      <c r="U21" s="42"/>
      <c r="V21" s="43"/>
      <c r="W21" s="88">
        <v>7</v>
      </c>
      <c r="X21" s="88" t="s">
        <v>807</v>
      </c>
      <c r="Y21" s="88" t="s">
        <v>979</v>
      </c>
      <c r="Z21" s="88" t="s">
        <v>980</v>
      </c>
      <c r="AA21" s="88"/>
    </row>
    <row r="22" spans="1:27" s="62" customFormat="1" ht="25.5" x14ac:dyDescent="0.2">
      <c r="A22" s="101" t="str">
        <f t="shared" si="0"/>
        <v>Attic floor insulationInsulation materialEnumerationProposedBuilding/BuildingDetails/Enclosure/AtticAndRoof/Attics/Attic/AtticFloorInsulation/Layer/InsulationMaterial/&lt;material&gt;/&lt;type&gt;</v>
      </c>
      <c r="B22" s="42" t="s">
        <v>579</v>
      </c>
      <c r="C22" s="42" t="s">
        <v>190</v>
      </c>
      <c r="D22" s="42" t="s">
        <v>504</v>
      </c>
      <c r="E22" s="42" t="s">
        <v>7</v>
      </c>
      <c r="F22" s="43" t="str">
        <f t="shared" si="1"/>
        <v/>
      </c>
      <c r="G22" s="42" t="s">
        <v>7</v>
      </c>
      <c r="H22" s="43" t="str">
        <f t="shared" si="1"/>
        <v/>
      </c>
      <c r="I22" s="42" t="s">
        <v>20</v>
      </c>
      <c r="J22" s="43" t="str">
        <f t="shared" ref="J22" si="36">IF(OR(I22="Required", I22="Dependent &amp; Required"), "X", "")</f>
        <v>X</v>
      </c>
      <c r="K22" s="42" t="s">
        <v>7</v>
      </c>
      <c r="L22" s="43" t="str">
        <f t="shared" ref="L22" si="37">IF(OR(K22="Required", K22="Dependent &amp; Required"), "X", "")</f>
        <v/>
      </c>
      <c r="M22" s="106" t="s">
        <v>1203</v>
      </c>
      <c r="N22" s="42" t="s">
        <v>28</v>
      </c>
      <c r="O22" s="42" t="s">
        <v>192</v>
      </c>
      <c r="P22" s="42" t="s">
        <v>954</v>
      </c>
      <c r="Q22" s="101" t="s">
        <v>691</v>
      </c>
      <c r="R22" s="42"/>
      <c r="S22" s="42" t="s">
        <v>691</v>
      </c>
      <c r="T22" s="42"/>
      <c r="U22" s="42"/>
      <c r="V22" s="43"/>
      <c r="W22" s="88">
        <v>8</v>
      </c>
      <c r="X22" s="88" t="s">
        <v>990</v>
      </c>
      <c r="Y22" s="88" t="s">
        <v>991</v>
      </c>
      <c r="Z22" s="88" t="s">
        <v>992</v>
      </c>
      <c r="AA22" s="88"/>
    </row>
    <row r="23" spans="1:27" s="62" customFormat="1" ht="25.5" x14ac:dyDescent="0.2">
      <c r="A23" s="101" t="str">
        <f t="shared" si="0"/>
        <v>Attic floor insulationMisaligned insulationBooleanProposedBuilding/BuildingDetails/Enclosure/AtticAndRoof/Attics/Attic/AtticFloorInsulation/MisalignedInsulation</v>
      </c>
      <c r="B23" s="42" t="s">
        <v>579</v>
      </c>
      <c r="C23" s="42" t="s">
        <v>193</v>
      </c>
      <c r="D23" s="42" t="s">
        <v>520</v>
      </c>
      <c r="E23" s="42" t="s">
        <v>7</v>
      </c>
      <c r="F23" s="43" t="str">
        <f t="shared" si="1"/>
        <v/>
      </c>
      <c r="G23" s="42" t="s">
        <v>7</v>
      </c>
      <c r="H23" s="43" t="str">
        <f t="shared" si="1"/>
        <v/>
      </c>
      <c r="I23" s="42" t="s">
        <v>7</v>
      </c>
      <c r="J23" s="43" t="str">
        <f t="shared" ref="J23" si="38">IF(OR(I23="Required", I23="Dependent &amp; Required"), "X", "")</f>
        <v/>
      </c>
      <c r="K23" s="42" t="s">
        <v>7</v>
      </c>
      <c r="L23" s="43" t="str">
        <f t="shared" ref="L23" si="39">IF(OR(K23="Required", K23="Dependent &amp; Required"), "X", "")</f>
        <v/>
      </c>
      <c r="M23" s="106" t="s">
        <v>1203</v>
      </c>
      <c r="N23" s="42" t="s">
        <v>28</v>
      </c>
      <c r="O23" s="42" t="s">
        <v>194</v>
      </c>
      <c r="P23" s="42" t="s">
        <v>1200</v>
      </c>
      <c r="Q23" s="101" t="s">
        <v>691</v>
      </c>
      <c r="R23" s="42"/>
      <c r="S23" s="42" t="s">
        <v>691</v>
      </c>
      <c r="T23" s="42"/>
      <c r="U23" s="42"/>
      <c r="V23" s="43"/>
      <c r="W23" s="88">
        <v>9</v>
      </c>
      <c r="X23" s="88" t="s">
        <v>333</v>
      </c>
      <c r="Y23" s="88" t="s">
        <v>997</v>
      </c>
      <c r="Z23" s="88" t="s">
        <v>998</v>
      </c>
      <c r="AA23" s="88"/>
    </row>
    <row r="24" spans="1:27" s="62" customFormat="1" ht="25.5" x14ac:dyDescent="0.2">
      <c r="A24" s="101" t="str">
        <f t="shared" si="0"/>
        <v>Attic floor insulationInsulation nominal R-valueNumberProposedBuilding/BuildingDetails/Enclosure/AtticAndRoof/Attics/Attic/AtticFloorInsulation/Layer/NominalRValue</v>
      </c>
      <c r="B24" s="42" t="s">
        <v>579</v>
      </c>
      <c r="C24" s="42" t="s">
        <v>195</v>
      </c>
      <c r="D24" s="42" t="s">
        <v>503</v>
      </c>
      <c r="E24" s="42" t="s">
        <v>20</v>
      </c>
      <c r="F24" s="43" t="str">
        <f t="shared" si="1"/>
        <v>X</v>
      </c>
      <c r="G24" s="42" t="s">
        <v>20</v>
      </c>
      <c r="H24" s="43" t="str">
        <f t="shared" si="1"/>
        <v>X</v>
      </c>
      <c r="I24" s="42" t="s">
        <v>20</v>
      </c>
      <c r="J24" s="43" t="str">
        <f t="shared" ref="J24" si="40">IF(OR(I24="Required", I24="Dependent &amp; Required"), "X", "")</f>
        <v>X</v>
      </c>
      <c r="K24" s="42" t="s">
        <v>7</v>
      </c>
      <c r="L24" s="43" t="str">
        <f t="shared" ref="L24" si="41">IF(OR(K24="Required", K24="Dependent &amp; Required"), "X", "")</f>
        <v/>
      </c>
      <c r="M24" s="106" t="s">
        <v>1203</v>
      </c>
      <c r="N24" s="42" t="s">
        <v>28</v>
      </c>
      <c r="O24" s="42" t="s">
        <v>197</v>
      </c>
      <c r="P24" s="42" t="s">
        <v>955</v>
      </c>
      <c r="Q24" s="101" t="s">
        <v>691</v>
      </c>
      <c r="R24" s="42"/>
      <c r="S24" s="42" t="s">
        <v>691</v>
      </c>
      <c r="T24" s="42"/>
      <c r="U24" s="42"/>
      <c r="V24" s="43"/>
      <c r="W24" s="88">
        <v>10</v>
      </c>
      <c r="X24" s="88" t="s">
        <v>333</v>
      </c>
      <c r="Y24" s="88" t="s">
        <v>999</v>
      </c>
      <c r="Z24" s="88" t="s">
        <v>1000</v>
      </c>
      <c r="AA24" s="88"/>
    </row>
    <row r="25" spans="1:27" s="62" customFormat="1" ht="25.5" x14ac:dyDescent="0.2">
      <c r="A25" s="101" t="str">
        <f t="shared" si="0"/>
        <v>Attic floor insulationInsulation thicknessNumber (inches)ProposedBuilding/BuildingDetails/Enclosure/AtticAndRoof/Attics/Attic/AtticFloorInsulation/Layer/Thickness</v>
      </c>
      <c r="B25" s="42" t="s">
        <v>579</v>
      </c>
      <c r="C25" s="42" t="s">
        <v>198</v>
      </c>
      <c r="D25" s="42" t="s">
        <v>581</v>
      </c>
      <c r="E25" s="42" t="s">
        <v>7</v>
      </c>
      <c r="F25" s="43" t="str">
        <f t="shared" si="1"/>
        <v/>
      </c>
      <c r="G25" s="42" t="s">
        <v>7</v>
      </c>
      <c r="H25" s="43" t="str">
        <f t="shared" si="1"/>
        <v/>
      </c>
      <c r="I25" s="42" t="s">
        <v>7</v>
      </c>
      <c r="J25" s="43" t="str">
        <f t="shared" ref="J25" si="42">IF(OR(I25="Required", I25="Dependent &amp; Required"), "X", "")</f>
        <v/>
      </c>
      <c r="K25" s="42" t="s">
        <v>7</v>
      </c>
      <c r="L25" s="43" t="str">
        <f t="shared" ref="L25" si="43">IF(OR(K25="Required", K25="Dependent &amp; Required"), "X", "")</f>
        <v/>
      </c>
      <c r="M25" s="106" t="s">
        <v>1203</v>
      </c>
      <c r="N25" s="42" t="s">
        <v>28</v>
      </c>
      <c r="O25" s="42" t="s">
        <v>199</v>
      </c>
      <c r="P25" s="42" t="s">
        <v>1200</v>
      </c>
      <c r="Q25" s="101" t="s">
        <v>691</v>
      </c>
      <c r="R25" s="42"/>
      <c r="S25" s="42" t="s">
        <v>691</v>
      </c>
      <c r="T25" s="42"/>
      <c r="U25" s="42"/>
      <c r="V25" s="43"/>
      <c r="W25" s="88">
        <v>11</v>
      </c>
      <c r="X25" s="88" t="s">
        <v>386</v>
      </c>
      <c r="Y25" s="88" t="s">
        <v>1018</v>
      </c>
      <c r="Z25" s="88" t="s">
        <v>1019</v>
      </c>
      <c r="AA25" s="88"/>
    </row>
    <row r="26" spans="1:27" s="62" customFormat="1" ht="25.5" x14ac:dyDescent="0.2">
      <c r="A26" s="101" t="str">
        <f t="shared" si="0"/>
        <v>Attic floor insulationSurface areaNumber (sq.ft.)ProposedBuilding/BuildingDetails/Enclosure/AtticAndRoof/Attics/Attic/Area</v>
      </c>
      <c r="B26" s="42" t="s">
        <v>579</v>
      </c>
      <c r="C26" s="42" t="s">
        <v>205</v>
      </c>
      <c r="D26" s="42" t="s">
        <v>584</v>
      </c>
      <c r="E26" s="42" t="s">
        <v>7</v>
      </c>
      <c r="F26" s="43" t="str">
        <f t="shared" si="1"/>
        <v/>
      </c>
      <c r="G26" s="42" t="s">
        <v>7</v>
      </c>
      <c r="H26" s="43" t="str">
        <f t="shared" si="1"/>
        <v/>
      </c>
      <c r="I26" s="42" t="s">
        <v>7</v>
      </c>
      <c r="J26" s="43" t="str">
        <f t="shared" ref="J26" si="44">IF(OR(I26="Required", I26="Dependent &amp; Required"), "X", "")</f>
        <v/>
      </c>
      <c r="K26" s="43" t="s">
        <v>7</v>
      </c>
      <c r="L26" s="43" t="str">
        <f t="shared" ref="L26" si="45">IF(OR(K26="Required", K26="Dependent &amp; Required"), "X", "")</f>
        <v/>
      </c>
      <c r="M26" s="106" t="s">
        <v>1203</v>
      </c>
      <c r="N26" s="42" t="s">
        <v>28</v>
      </c>
      <c r="O26" s="42" t="s">
        <v>206</v>
      </c>
      <c r="P26" s="42" t="s">
        <v>1200</v>
      </c>
      <c r="Q26" s="101" t="s">
        <v>691</v>
      </c>
      <c r="R26" s="42"/>
      <c r="S26" s="42" t="s">
        <v>691</v>
      </c>
      <c r="T26" s="42"/>
      <c r="U26" s="42"/>
      <c r="V26" s="43"/>
      <c r="W26" s="88">
        <v>12</v>
      </c>
      <c r="X26" s="88" t="s">
        <v>1020</v>
      </c>
      <c r="Y26" s="88" t="s">
        <v>1021</v>
      </c>
      <c r="Z26" s="88" t="s">
        <v>1022</v>
      </c>
      <c r="AA26" s="88"/>
    </row>
    <row r="27" spans="1:27" s="62" customFormat="1" ht="38.25" x14ac:dyDescent="0.2">
      <c r="A27" s="101" t="str">
        <f t="shared" si="0"/>
        <v>Attic floor insulationInsulation materialEnumerationPostBuilding/BuildingDetails/Enclosure/AtticAndRoof/Attics/Attic/AtticFloorInsulation/Layer/InsulationMaterial/&lt;material&gt;</v>
      </c>
      <c r="B27" s="42" t="s">
        <v>579</v>
      </c>
      <c r="C27" s="42" t="s">
        <v>190</v>
      </c>
      <c r="D27" s="42" t="s">
        <v>504</v>
      </c>
      <c r="E27" s="42" t="s">
        <v>7</v>
      </c>
      <c r="F27" s="43" t="str">
        <f t="shared" si="1"/>
        <v/>
      </c>
      <c r="G27" s="42" t="s">
        <v>7</v>
      </c>
      <c r="H27" s="43" t="str">
        <f t="shared" si="1"/>
        <v/>
      </c>
      <c r="I27" s="42" t="s">
        <v>20</v>
      </c>
      <c r="J27" s="43" t="str">
        <f t="shared" ref="J27" si="46">IF(OR(I27="Required", I27="Dependent &amp; Required"), "X", "")</f>
        <v>X</v>
      </c>
      <c r="K27" s="43" t="s">
        <v>20</v>
      </c>
      <c r="L27" s="43" t="str">
        <f t="shared" ref="L27" si="47">IF(OR(K27="Required", K27="Dependent &amp; Required"), "X", "")</f>
        <v>X</v>
      </c>
      <c r="M27" s="106" t="s">
        <v>1205</v>
      </c>
      <c r="N27" s="42" t="s">
        <v>296</v>
      </c>
      <c r="O27" s="42" t="s">
        <v>191</v>
      </c>
      <c r="P27" s="42" t="s">
        <v>954</v>
      </c>
      <c r="Q27" s="101" t="s">
        <v>691</v>
      </c>
      <c r="R27" s="42"/>
      <c r="S27" s="42" t="s">
        <v>691</v>
      </c>
      <c r="T27" s="42"/>
      <c r="U27" s="42"/>
      <c r="V27" s="43"/>
      <c r="W27" s="88">
        <v>13</v>
      </c>
      <c r="X27" s="88" t="s">
        <v>1020</v>
      </c>
      <c r="Y27" s="88" t="s">
        <v>1023</v>
      </c>
      <c r="Z27" s="88" t="s">
        <v>1024</v>
      </c>
      <c r="AA27" s="88"/>
    </row>
    <row r="28" spans="1:27" s="62" customFormat="1" ht="38.25" x14ac:dyDescent="0.2">
      <c r="A28" s="101" t="str">
        <f t="shared" si="0"/>
        <v>Attic floor insulationInsulation materialEnumerationPostBuilding/BuildingDetails/Enclosure/AtticAndRoof/Attics/Attic/AtticFloorInsulation/Layer/InsulationMaterial/&lt;material&gt;/&lt;type&gt;</v>
      </c>
      <c r="B28" s="42" t="s">
        <v>579</v>
      </c>
      <c r="C28" s="42" t="s">
        <v>190</v>
      </c>
      <c r="D28" s="42" t="s">
        <v>504</v>
      </c>
      <c r="E28" s="42" t="s">
        <v>7</v>
      </c>
      <c r="F28" s="43" t="str">
        <f t="shared" si="1"/>
        <v/>
      </c>
      <c r="G28" s="42" t="s">
        <v>7</v>
      </c>
      <c r="H28" s="43" t="str">
        <f t="shared" si="1"/>
        <v/>
      </c>
      <c r="I28" s="42" t="s">
        <v>20</v>
      </c>
      <c r="J28" s="43" t="str">
        <f t="shared" ref="J28" si="48">IF(OR(I28="Required", I28="Dependent &amp; Required"), "X", "")</f>
        <v>X</v>
      </c>
      <c r="K28" s="43" t="s">
        <v>20</v>
      </c>
      <c r="L28" s="43" t="str">
        <f t="shared" ref="L28" si="49">IF(OR(K28="Required", K28="Dependent &amp; Required"), "X", "")</f>
        <v>X</v>
      </c>
      <c r="M28" s="106" t="s">
        <v>1205</v>
      </c>
      <c r="N28" s="42" t="s">
        <v>296</v>
      </c>
      <c r="O28" s="42" t="s">
        <v>192</v>
      </c>
      <c r="P28" s="42" t="s">
        <v>954</v>
      </c>
      <c r="Q28" s="101" t="s">
        <v>691</v>
      </c>
      <c r="R28" s="42"/>
      <c r="S28" s="42" t="s">
        <v>691</v>
      </c>
      <c r="T28" s="42"/>
      <c r="U28" s="42"/>
      <c r="V28" s="43"/>
      <c r="W28" s="88">
        <v>14</v>
      </c>
      <c r="X28" s="88" t="s">
        <v>1025</v>
      </c>
      <c r="Y28" s="88" t="s">
        <v>1026</v>
      </c>
      <c r="Z28" s="88" t="s">
        <v>1027</v>
      </c>
      <c r="AA28" s="88"/>
    </row>
    <row r="29" spans="1:27" s="62" customFormat="1" ht="38.25" x14ac:dyDescent="0.2">
      <c r="A29" s="101" t="str">
        <f t="shared" si="0"/>
        <v>Attic floor insulationMisaligned insulationBooleanPostBuilding/BuildingDetails/Enclosure/AtticAndRoof/Attics/Attic/AtticFloorInsulation/MisalignedInsulation</v>
      </c>
      <c r="B29" s="42" t="s">
        <v>579</v>
      </c>
      <c r="C29" s="42" t="s">
        <v>193</v>
      </c>
      <c r="D29" s="42" t="s">
        <v>520</v>
      </c>
      <c r="E29" s="42" t="s">
        <v>7</v>
      </c>
      <c r="F29" s="43" t="str">
        <f t="shared" si="1"/>
        <v/>
      </c>
      <c r="G29" s="42" t="s">
        <v>7</v>
      </c>
      <c r="H29" s="43" t="str">
        <f t="shared" si="1"/>
        <v/>
      </c>
      <c r="I29" s="42" t="s">
        <v>7</v>
      </c>
      <c r="J29" s="43" t="str">
        <f t="shared" ref="J29" si="50">IF(OR(I29="Required", I29="Dependent &amp; Required"), "X", "")</f>
        <v/>
      </c>
      <c r="K29" s="43" t="s">
        <v>20</v>
      </c>
      <c r="L29" s="43" t="str">
        <f t="shared" ref="L29" si="51">IF(OR(K29="Required", K29="Dependent &amp; Required"), "X", "")</f>
        <v>X</v>
      </c>
      <c r="M29" s="106" t="s">
        <v>1205</v>
      </c>
      <c r="N29" s="42" t="s">
        <v>296</v>
      </c>
      <c r="O29" s="42" t="s">
        <v>194</v>
      </c>
      <c r="P29" s="42" t="s">
        <v>1200</v>
      </c>
      <c r="Q29" s="101" t="s">
        <v>691</v>
      </c>
      <c r="R29" s="42"/>
      <c r="S29" s="42" t="s">
        <v>691</v>
      </c>
      <c r="T29" s="42"/>
      <c r="U29" s="42"/>
      <c r="V29" s="43"/>
      <c r="W29" s="88">
        <v>15</v>
      </c>
      <c r="X29" s="88" t="s">
        <v>1035</v>
      </c>
      <c r="Y29" s="88" t="s">
        <v>1037</v>
      </c>
      <c r="Z29" s="88" t="s">
        <v>1038</v>
      </c>
      <c r="AA29" s="88"/>
    </row>
    <row r="30" spans="1:27" s="62" customFormat="1" ht="38.25" x14ac:dyDescent="0.2">
      <c r="A30" s="101" t="str">
        <f t="shared" si="0"/>
        <v>Attic floor insulationInsulation nominal R-valueNumberPostBuilding/BuildingDetails/Enclosure/AtticAndRoof/Attics/Attic/AtticFloorInsulation/Layer/NominalRValue</v>
      </c>
      <c r="B30" s="42" t="s">
        <v>579</v>
      </c>
      <c r="C30" s="42" t="s">
        <v>195</v>
      </c>
      <c r="D30" s="42" t="s">
        <v>503</v>
      </c>
      <c r="E30" s="42" t="s">
        <v>20</v>
      </c>
      <c r="F30" s="43" t="str">
        <f t="shared" si="1"/>
        <v>X</v>
      </c>
      <c r="G30" s="42" t="s">
        <v>20</v>
      </c>
      <c r="H30" s="43" t="str">
        <f t="shared" si="1"/>
        <v>X</v>
      </c>
      <c r="I30" s="42" t="s">
        <v>20</v>
      </c>
      <c r="J30" s="43" t="str">
        <f t="shared" ref="J30" si="52">IF(OR(I30="Required", I30="Dependent &amp; Required"), "X", "")</f>
        <v>X</v>
      </c>
      <c r="K30" s="43" t="s">
        <v>20</v>
      </c>
      <c r="L30" s="43" t="str">
        <f t="shared" ref="L30" si="53">IF(OR(K30="Required", K30="Dependent &amp; Required"), "X", "")</f>
        <v>X</v>
      </c>
      <c r="M30" s="106" t="s">
        <v>1205</v>
      </c>
      <c r="N30" s="42" t="s">
        <v>296</v>
      </c>
      <c r="O30" s="42" t="s">
        <v>197</v>
      </c>
      <c r="P30" s="42" t="s">
        <v>955</v>
      </c>
      <c r="Q30" s="101" t="s">
        <v>691</v>
      </c>
      <c r="R30" s="42"/>
      <c r="S30" s="42" t="s">
        <v>691</v>
      </c>
      <c r="T30" s="42"/>
      <c r="U30" s="42"/>
      <c r="V30" s="43"/>
      <c r="W30" s="88">
        <v>16</v>
      </c>
      <c r="X30" s="88" t="s">
        <v>1035</v>
      </c>
      <c r="Y30" s="88" t="s">
        <v>1036</v>
      </c>
      <c r="Z30" s="88" t="s">
        <v>1039</v>
      </c>
      <c r="AA30" s="88"/>
    </row>
    <row r="31" spans="1:27" s="62" customFormat="1" ht="38.25" x14ac:dyDescent="0.2">
      <c r="A31" s="101" t="str">
        <f t="shared" si="0"/>
        <v>Attic floor insulationInsulation thicknessNumber (inches)PostBuilding/BuildingDetails/Enclosure/AtticAndRoof/Attics/Attic/AtticFloorInsulation/Layer/Thickness</v>
      </c>
      <c r="B31" s="42" t="s">
        <v>579</v>
      </c>
      <c r="C31" s="42" t="s">
        <v>198</v>
      </c>
      <c r="D31" s="42" t="s">
        <v>581</v>
      </c>
      <c r="E31" s="42" t="s">
        <v>7</v>
      </c>
      <c r="F31" s="43" t="str">
        <f t="shared" si="1"/>
        <v/>
      </c>
      <c r="G31" s="42" t="s">
        <v>7</v>
      </c>
      <c r="H31" s="43" t="str">
        <f t="shared" si="1"/>
        <v/>
      </c>
      <c r="I31" s="42" t="s">
        <v>7</v>
      </c>
      <c r="J31" s="43" t="str">
        <f t="shared" ref="J31" si="54">IF(OR(I31="Required", I31="Dependent &amp; Required"), "X", "")</f>
        <v/>
      </c>
      <c r="K31" s="43" t="s">
        <v>20</v>
      </c>
      <c r="L31" s="43" t="str">
        <f t="shared" ref="L31" si="55">IF(OR(K31="Required", K31="Dependent &amp; Required"), "X", "")</f>
        <v>X</v>
      </c>
      <c r="M31" s="106" t="s">
        <v>1205</v>
      </c>
      <c r="N31" s="42" t="s">
        <v>296</v>
      </c>
      <c r="O31" s="42" t="s">
        <v>199</v>
      </c>
      <c r="P31" s="42" t="s">
        <v>1200</v>
      </c>
      <c r="Q31" s="101" t="s">
        <v>691</v>
      </c>
      <c r="R31" s="42"/>
      <c r="S31" s="42" t="s">
        <v>691</v>
      </c>
      <c r="T31" s="42"/>
      <c r="U31" s="42"/>
      <c r="V31" s="43"/>
      <c r="W31" s="88">
        <v>17</v>
      </c>
      <c r="X31" s="88" t="s">
        <v>1035</v>
      </c>
      <c r="Y31" s="88" t="s">
        <v>1040</v>
      </c>
      <c r="Z31" s="88" t="s">
        <v>1041</v>
      </c>
      <c r="AA31" s="88"/>
    </row>
    <row r="32" spans="1:27" s="62" customFormat="1" ht="38.25" x14ac:dyDescent="0.2">
      <c r="A32" s="101" t="str">
        <f t="shared" si="0"/>
        <v>Attic floor insulationSurface areaNumber (sq.ft.)PostBuilding/BuildingDetails/Enclosure/AtticAndRoof/Attics/Attic/Area</v>
      </c>
      <c r="B32" s="42" t="s">
        <v>579</v>
      </c>
      <c r="C32" s="42" t="s">
        <v>205</v>
      </c>
      <c r="D32" s="42" t="s">
        <v>584</v>
      </c>
      <c r="E32" s="42" t="s">
        <v>7</v>
      </c>
      <c r="F32" s="43" t="str">
        <f t="shared" si="1"/>
        <v/>
      </c>
      <c r="G32" s="42" t="s">
        <v>7</v>
      </c>
      <c r="H32" s="43" t="str">
        <f t="shared" si="1"/>
        <v/>
      </c>
      <c r="I32" s="42" t="s">
        <v>7</v>
      </c>
      <c r="J32" s="43" t="str">
        <f t="shared" ref="J32" si="56">IF(OR(I32="Required", I32="Dependent &amp; Required"), "X", "")</f>
        <v/>
      </c>
      <c r="K32" s="43" t="s">
        <v>7</v>
      </c>
      <c r="L32" s="43" t="str">
        <f t="shared" ref="L32" si="57">IF(OR(K32="Required", K32="Dependent &amp; Required"), "X", "")</f>
        <v/>
      </c>
      <c r="M32" s="106" t="s">
        <v>1205</v>
      </c>
      <c r="N32" s="42" t="s">
        <v>296</v>
      </c>
      <c r="O32" s="42" t="s">
        <v>206</v>
      </c>
      <c r="P32" s="42" t="s">
        <v>1200</v>
      </c>
      <c r="Q32" s="101" t="s">
        <v>691</v>
      </c>
      <c r="R32" s="42"/>
      <c r="S32" s="42" t="s">
        <v>691</v>
      </c>
      <c r="T32" s="42"/>
      <c r="U32" s="42"/>
      <c r="V32" s="43"/>
      <c r="W32" s="88">
        <v>18</v>
      </c>
      <c r="X32" s="88" t="s">
        <v>1035</v>
      </c>
      <c r="Y32" s="88" t="s">
        <v>1042</v>
      </c>
      <c r="Z32" s="88" t="s">
        <v>1044</v>
      </c>
      <c r="AA32" s="88"/>
    </row>
    <row r="33" spans="1:27" s="62" customFormat="1" ht="25.5" x14ac:dyDescent="0.2">
      <c r="A33" s="101" t="str">
        <f t="shared" si="0"/>
        <v>Attic roof insulationInsulation materialEnumerationPreBuilding/BuildingDetails/Enclosure/AtticAndRoof/Attics/Attic/AtticRoofInsulation/Layer/InsulationMaterial/&lt;material&gt;</v>
      </c>
      <c r="B33" s="42" t="s">
        <v>580</v>
      </c>
      <c r="C33" s="42" t="s">
        <v>190</v>
      </c>
      <c r="D33" s="42" t="s">
        <v>504</v>
      </c>
      <c r="E33" s="42" t="s">
        <v>7</v>
      </c>
      <c r="F33" s="43" t="str">
        <f t="shared" si="1"/>
        <v/>
      </c>
      <c r="G33" s="42" t="s">
        <v>7</v>
      </c>
      <c r="H33" s="43" t="str">
        <f t="shared" si="1"/>
        <v/>
      </c>
      <c r="I33" s="42" t="s">
        <v>20</v>
      </c>
      <c r="J33" s="43" t="str">
        <f t="shared" ref="J33" si="58">IF(OR(I33="Required", I33="Dependent &amp; Required"), "X", "")</f>
        <v>X</v>
      </c>
      <c r="K33" s="43" t="s">
        <v>7</v>
      </c>
      <c r="L33" s="43" t="str">
        <f t="shared" ref="L33" si="59">IF(OR(K33="Required", K33="Dependent &amp; Required"), "X", "")</f>
        <v/>
      </c>
      <c r="M33" s="106" t="s">
        <v>1204</v>
      </c>
      <c r="N33" s="42" t="s">
        <v>21</v>
      </c>
      <c r="O33" s="42" t="s">
        <v>200</v>
      </c>
      <c r="P33" s="42" t="s">
        <v>954</v>
      </c>
      <c r="Q33" s="101" t="s">
        <v>691</v>
      </c>
      <c r="R33" s="42"/>
      <c r="S33" s="42" t="s">
        <v>691</v>
      </c>
      <c r="T33" s="42"/>
      <c r="U33" s="42"/>
      <c r="V33" s="43"/>
      <c r="W33" s="88">
        <v>19</v>
      </c>
      <c r="X33" s="88" t="s">
        <v>1035</v>
      </c>
      <c r="Y33" s="88" t="s">
        <v>1043</v>
      </c>
      <c r="Z33" s="88" t="s">
        <v>1045</v>
      </c>
      <c r="AA33" s="88"/>
    </row>
    <row r="34" spans="1:27" s="62" customFormat="1" ht="25.5" x14ac:dyDescent="0.2">
      <c r="A34" s="101" t="str">
        <f t="shared" si="0"/>
        <v>Attic roof insulationInsulation materialEnumerationPreBuilding/BuildingDetails/Enclosure/AtticAndRoof/Attics/Attic/AtticRoofInsulation/Layer/InsulationMaterial/&lt;material&gt;/&lt;type&gt;</v>
      </c>
      <c r="B34" s="42" t="s">
        <v>580</v>
      </c>
      <c r="C34" s="42" t="s">
        <v>190</v>
      </c>
      <c r="D34" s="42" t="s">
        <v>504</v>
      </c>
      <c r="E34" s="42" t="s">
        <v>7</v>
      </c>
      <c r="F34" s="43" t="str">
        <f t="shared" si="1"/>
        <v/>
      </c>
      <c r="G34" s="42" t="s">
        <v>7</v>
      </c>
      <c r="H34" s="43" t="str">
        <f t="shared" si="1"/>
        <v/>
      </c>
      <c r="I34" s="42" t="s">
        <v>20</v>
      </c>
      <c r="J34" s="43" t="str">
        <f t="shared" ref="J34" si="60">IF(OR(I34="Required", I34="Dependent &amp; Required"), "X", "")</f>
        <v>X</v>
      </c>
      <c r="K34" s="43" t="s">
        <v>7</v>
      </c>
      <c r="L34" s="43" t="str">
        <f t="shared" ref="L34" si="61">IF(OR(K34="Required", K34="Dependent &amp; Required"), "X", "")</f>
        <v/>
      </c>
      <c r="M34" s="106" t="s">
        <v>1204</v>
      </c>
      <c r="N34" s="42" t="s">
        <v>21</v>
      </c>
      <c r="O34" s="42" t="s">
        <v>201</v>
      </c>
      <c r="P34" s="42" t="s">
        <v>954</v>
      </c>
      <c r="Q34" s="101" t="s">
        <v>691</v>
      </c>
      <c r="R34" s="42"/>
      <c r="S34" s="42" t="s">
        <v>691</v>
      </c>
      <c r="T34" s="42"/>
      <c r="U34" s="42"/>
      <c r="V34" s="43"/>
      <c r="W34" s="88">
        <v>20</v>
      </c>
      <c r="X34" s="88" t="s">
        <v>1046</v>
      </c>
      <c r="Y34" s="88" t="s">
        <v>1047</v>
      </c>
      <c r="Z34" s="88" t="s">
        <v>1048</v>
      </c>
      <c r="AA34" s="88"/>
    </row>
    <row r="35" spans="1:27" s="62" customFormat="1" ht="25.5" x14ac:dyDescent="0.2">
      <c r="A35" s="101" t="str">
        <f t="shared" si="0"/>
        <v>Attic roof insulationMisaligned insulationBooleanPreBuilding/BuildingDetails/Enclosure/AtticAndRoof/Attics/Attic/AtticRoofInsulation/MisalignedInsulation</v>
      </c>
      <c r="B35" s="42" t="s">
        <v>580</v>
      </c>
      <c r="C35" s="42" t="s">
        <v>193</v>
      </c>
      <c r="D35" s="42" t="s">
        <v>520</v>
      </c>
      <c r="E35" s="42" t="s">
        <v>7</v>
      </c>
      <c r="F35" s="43" t="str">
        <f t="shared" si="1"/>
        <v/>
      </c>
      <c r="G35" s="42" t="s">
        <v>7</v>
      </c>
      <c r="H35" s="43" t="str">
        <f t="shared" si="1"/>
        <v/>
      </c>
      <c r="I35" s="42" t="s">
        <v>7</v>
      </c>
      <c r="J35" s="43" t="str">
        <f t="shared" ref="J35" si="62">IF(OR(I35="Required", I35="Dependent &amp; Required"), "X", "")</f>
        <v/>
      </c>
      <c r="K35" s="43" t="s">
        <v>7</v>
      </c>
      <c r="L35" s="43" t="str">
        <f t="shared" ref="L35" si="63">IF(OR(K35="Required", K35="Dependent &amp; Required"), "X", "")</f>
        <v/>
      </c>
      <c r="M35" s="106" t="s">
        <v>1204</v>
      </c>
      <c r="N35" s="42" t="s">
        <v>21</v>
      </c>
      <c r="O35" s="42" t="s">
        <v>202</v>
      </c>
      <c r="P35" s="42" t="s">
        <v>1200</v>
      </c>
      <c r="Q35" s="101" t="s">
        <v>691</v>
      </c>
      <c r="R35" s="42"/>
      <c r="S35" s="42" t="s">
        <v>691</v>
      </c>
      <c r="T35" s="42"/>
      <c r="U35" s="42"/>
      <c r="V35" s="43"/>
      <c r="W35" s="88">
        <v>21</v>
      </c>
      <c r="X35" s="88" t="s">
        <v>1046</v>
      </c>
      <c r="Y35" s="88" t="s">
        <v>1049</v>
      </c>
      <c r="Z35" s="88" t="s">
        <v>1050</v>
      </c>
      <c r="AA35" s="104" t="s">
        <v>1051</v>
      </c>
    </row>
    <row r="36" spans="1:27" s="62" customFormat="1" ht="25.5" x14ac:dyDescent="0.2">
      <c r="A36" s="101" t="str">
        <f t="shared" si="0"/>
        <v>Attic roof insulationInsulation nominal R-valueNumberPreBuilding/BuildingDetails/Enclosure/AtticAndRoof/Attics/Attic/AtticRoofInsulation/Layer/NominalRValue</v>
      </c>
      <c r="B36" s="42" t="s">
        <v>580</v>
      </c>
      <c r="C36" s="42" t="s">
        <v>195</v>
      </c>
      <c r="D36" s="42" t="s">
        <v>503</v>
      </c>
      <c r="E36" s="42" t="s">
        <v>20</v>
      </c>
      <c r="F36" s="43" t="str">
        <f t="shared" si="1"/>
        <v>X</v>
      </c>
      <c r="G36" s="42" t="s">
        <v>20</v>
      </c>
      <c r="H36" s="43" t="str">
        <f t="shared" si="1"/>
        <v>X</v>
      </c>
      <c r="I36" s="42" t="s">
        <v>20</v>
      </c>
      <c r="J36" s="43" t="str">
        <f t="shared" ref="J36" si="64">IF(OR(I36="Required", I36="Dependent &amp; Required"), "X", "")</f>
        <v>X</v>
      </c>
      <c r="K36" s="43" t="s">
        <v>20</v>
      </c>
      <c r="L36" s="43" t="str">
        <f t="shared" ref="L36" si="65">IF(OR(K36="Required", K36="Dependent &amp; Required"), "X", "")</f>
        <v>X</v>
      </c>
      <c r="M36" s="106" t="s">
        <v>1204</v>
      </c>
      <c r="N36" s="42" t="s">
        <v>21</v>
      </c>
      <c r="O36" s="42" t="s">
        <v>203</v>
      </c>
      <c r="P36" s="42" t="s">
        <v>955</v>
      </c>
      <c r="Q36" s="101" t="s">
        <v>691</v>
      </c>
      <c r="R36" s="42"/>
      <c r="S36" s="42" t="s">
        <v>691</v>
      </c>
      <c r="T36" s="42"/>
      <c r="U36" s="42"/>
      <c r="V36" s="43"/>
      <c r="W36" s="88">
        <v>22</v>
      </c>
      <c r="X36" s="88" t="s">
        <v>1046</v>
      </c>
      <c r="Y36" s="88" t="s">
        <v>1052</v>
      </c>
      <c r="Z36" s="88" t="s">
        <v>1053</v>
      </c>
      <c r="AA36" s="104" t="s">
        <v>1054</v>
      </c>
    </row>
    <row r="37" spans="1:27" s="62" customFormat="1" ht="25.5" x14ac:dyDescent="0.2">
      <c r="A37" s="101" t="str">
        <f t="shared" si="0"/>
        <v>Attic roof insulationInsulation thicknessNumber (inches)PreBuilding/BuildingDetails/Enclosure/AtticAndRoof/Attics/Attic/AtticRoofInsulation/Layer/Thickness</v>
      </c>
      <c r="B37" s="42" t="s">
        <v>580</v>
      </c>
      <c r="C37" s="42" t="s">
        <v>198</v>
      </c>
      <c r="D37" s="42" t="s">
        <v>581</v>
      </c>
      <c r="E37" s="42" t="s">
        <v>7</v>
      </c>
      <c r="F37" s="43" t="str">
        <f t="shared" si="1"/>
        <v/>
      </c>
      <c r="G37" s="42" t="s">
        <v>7</v>
      </c>
      <c r="H37" s="43" t="str">
        <f t="shared" si="1"/>
        <v/>
      </c>
      <c r="I37" s="42" t="s">
        <v>7</v>
      </c>
      <c r="J37" s="43" t="str">
        <f t="shared" ref="J37" si="66">IF(OR(I37="Required", I37="Dependent &amp; Required"), "X", "")</f>
        <v/>
      </c>
      <c r="K37" s="43" t="s">
        <v>7</v>
      </c>
      <c r="L37" s="43" t="str">
        <f t="shared" ref="L37" si="67">IF(OR(K37="Required", K37="Dependent &amp; Required"), "X", "")</f>
        <v/>
      </c>
      <c r="M37" s="106" t="s">
        <v>1204</v>
      </c>
      <c r="N37" s="42" t="s">
        <v>21</v>
      </c>
      <c r="O37" s="42" t="s">
        <v>204</v>
      </c>
      <c r="P37" s="42" t="s">
        <v>1200</v>
      </c>
      <c r="Q37" s="101" t="s">
        <v>691</v>
      </c>
      <c r="R37" s="42"/>
      <c r="S37" s="42" t="s">
        <v>691</v>
      </c>
      <c r="T37" s="42"/>
      <c r="U37" s="42"/>
      <c r="V37" s="43"/>
      <c r="W37" s="88">
        <v>23</v>
      </c>
      <c r="X37" s="88" t="s">
        <v>1055</v>
      </c>
      <c r="Y37" s="88" t="s">
        <v>1056</v>
      </c>
      <c r="Z37" s="88" t="s">
        <v>1061</v>
      </c>
      <c r="AA37" s="88"/>
    </row>
    <row r="38" spans="1:27" s="62" customFormat="1" ht="38.25" x14ac:dyDescent="0.2">
      <c r="A38" s="101" t="str">
        <f t="shared" si="0"/>
        <v>Attic roof insulationSurface areaNumber (sq.ft.)PreBuilding/BuildingDetails/Enclosure/AtticAndRoof/Attics/Attic/Area</v>
      </c>
      <c r="B38" s="42" t="s">
        <v>580</v>
      </c>
      <c r="C38" s="42" t="s">
        <v>205</v>
      </c>
      <c r="D38" s="42" t="s">
        <v>584</v>
      </c>
      <c r="E38" s="42" t="s">
        <v>7</v>
      </c>
      <c r="F38" s="43" t="str">
        <f t="shared" si="1"/>
        <v/>
      </c>
      <c r="G38" s="42" t="s">
        <v>7</v>
      </c>
      <c r="H38" s="43" t="str">
        <f t="shared" si="1"/>
        <v/>
      </c>
      <c r="I38" s="42" t="s">
        <v>7</v>
      </c>
      <c r="J38" s="43" t="str">
        <f t="shared" ref="J38" si="68">IF(OR(I38="Required", I38="Dependent &amp; Required"), "X", "")</f>
        <v/>
      </c>
      <c r="K38" s="43" t="s">
        <v>7</v>
      </c>
      <c r="L38" s="43" t="str">
        <f t="shared" ref="L38" si="69">IF(OR(K38="Required", K38="Dependent &amp; Required"), "X", "")</f>
        <v/>
      </c>
      <c r="M38" s="106" t="s">
        <v>1204</v>
      </c>
      <c r="N38" s="42" t="s">
        <v>21</v>
      </c>
      <c r="O38" s="42" t="s">
        <v>206</v>
      </c>
      <c r="P38" s="42" t="s">
        <v>1200</v>
      </c>
      <c r="Q38" s="101" t="s">
        <v>691</v>
      </c>
      <c r="R38" s="42"/>
      <c r="S38" s="42" t="s">
        <v>691</v>
      </c>
      <c r="T38" s="42" t="s">
        <v>819</v>
      </c>
      <c r="U38" s="42"/>
      <c r="V38" s="43"/>
      <c r="W38" s="88">
        <v>24</v>
      </c>
      <c r="X38" s="88" t="s">
        <v>1055</v>
      </c>
      <c r="Y38" s="88" t="s">
        <v>1057</v>
      </c>
      <c r="Z38" s="88" t="s">
        <v>1062</v>
      </c>
      <c r="AA38" s="88"/>
    </row>
    <row r="39" spans="1:27" s="62" customFormat="1" ht="38.25" x14ac:dyDescent="0.2">
      <c r="A39" s="101" t="str">
        <f t="shared" si="0"/>
        <v>Attic roof insulationInsulation materialEnumerationProposedBuilding/BuildingDetails/Enclosure/AtticAndRoof/Attics/Attic/AtticRoofInsulation/Layer/InsulationMaterial/&lt;material&gt;</v>
      </c>
      <c r="B39" s="42" t="s">
        <v>580</v>
      </c>
      <c r="C39" s="42" t="s">
        <v>190</v>
      </c>
      <c r="D39" s="42" t="s">
        <v>504</v>
      </c>
      <c r="E39" s="42" t="s">
        <v>7</v>
      </c>
      <c r="F39" s="43" t="str">
        <f t="shared" si="1"/>
        <v/>
      </c>
      <c r="G39" s="42" t="s">
        <v>7</v>
      </c>
      <c r="H39" s="43" t="str">
        <f t="shared" si="1"/>
        <v/>
      </c>
      <c r="I39" s="42" t="s">
        <v>20</v>
      </c>
      <c r="J39" s="43" t="str">
        <f t="shared" ref="J39" si="70">IF(OR(I39="Required", I39="Dependent &amp; Required"), "X", "")</f>
        <v>X</v>
      </c>
      <c r="K39" s="43" t="s">
        <v>7</v>
      </c>
      <c r="L39" s="43" t="str">
        <f t="shared" ref="L39" si="71">IF(OR(K39="Required", K39="Dependent &amp; Required"), "X", "")</f>
        <v/>
      </c>
      <c r="M39" s="106" t="s">
        <v>1203</v>
      </c>
      <c r="N39" s="42" t="s">
        <v>28</v>
      </c>
      <c r="O39" s="42" t="s">
        <v>200</v>
      </c>
      <c r="P39" s="42" t="s">
        <v>954</v>
      </c>
      <c r="Q39" s="101" t="s">
        <v>691</v>
      </c>
      <c r="R39" s="42"/>
      <c r="S39" s="42" t="s">
        <v>691</v>
      </c>
      <c r="T39" s="42" t="s">
        <v>819</v>
      </c>
      <c r="U39" s="42"/>
      <c r="V39" s="43"/>
      <c r="W39" s="88">
        <v>25</v>
      </c>
      <c r="X39" s="88" t="s">
        <v>1055</v>
      </c>
      <c r="Y39" s="88" t="s">
        <v>1058</v>
      </c>
      <c r="Z39" s="88" t="s">
        <v>1063</v>
      </c>
      <c r="AA39" s="88"/>
    </row>
    <row r="40" spans="1:27" s="62" customFormat="1" ht="38.25" x14ac:dyDescent="0.2">
      <c r="A40" s="101" t="str">
        <f t="shared" si="0"/>
        <v>Attic roof insulationInsulation materialEnumerationProposedBuilding/BuildingDetails/Enclosure/AtticAndRoof/Attics/Attic/AtticRoofInsulation/Layer/InsulationMaterial/&lt;material&gt;/&lt;type&gt;</v>
      </c>
      <c r="B40" s="42" t="s">
        <v>580</v>
      </c>
      <c r="C40" s="42" t="s">
        <v>190</v>
      </c>
      <c r="D40" s="42" t="s">
        <v>504</v>
      </c>
      <c r="E40" s="42" t="s">
        <v>7</v>
      </c>
      <c r="F40" s="43" t="str">
        <f t="shared" si="1"/>
        <v/>
      </c>
      <c r="G40" s="42" t="s">
        <v>7</v>
      </c>
      <c r="H40" s="43" t="str">
        <f t="shared" si="1"/>
        <v/>
      </c>
      <c r="I40" s="42" t="s">
        <v>20</v>
      </c>
      <c r="J40" s="43" t="str">
        <f t="shared" ref="J40" si="72">IF(OR(I40="Required", I40="Dependent &amp; Required"), "X", "")</f>
        <v>X</v>
      </c>
      <c r="K40" s="43" t="s">
        <v>7</v>
      </c>
      <c r="L40" s="43" t="str">
        <f t="shared" ref="L40" si="73">IF(OR(K40="Required", K40="Dependent &amp; Required"), "X", "")</f>
        <v/>
      </c>
      <c r="M40" s="106" t="s">
        <v>1203</v>
      </c>
      <c r="N40" s="42" t="s">
        <v>28</v>
      </c>
      <c r="O40" s="42" t="s">
        <v>201</v>
      </c>
      <c r="P40" s="42" t="s">
        <v>954</v>
      </c>
      <c r="Q40" s="101" t="s">
        <v>691</v>
      </c>
      <c r="R40" s="42"/>
      <c r="S40" s="42" t="s">
        <v>691</v>
      </c>
      <c r="T40" s="42" t="s">
        <v>819</v>
      </c>
      <c r="U40" s="42"/>
      <c r="V40" s="43"/>
      <c r="W40" s="88">
        <v>26</v>
      </c>
      <c r="X40" s="88" t="s">
        <v>1055</v>
      </c>
      <c r="Y40" s="88" t="s">
        <v>1059</v>
      </c>
      <c r="Z40" s="88" t="s">
        <v>1064</v>
      </c>
      <c r="AA40" s="88"/>
    </row>
    <row r="41" spans="1:27" s="62" customFormat="1" ht="38.25" x14ac:dyDescent="0.2">
      <c r="A41" s="101" t="str">
        <f t="shared" si="0"/>
        <v>Attic roof insulationMisaligned insulationBooleanProposedBuilding/BuildingDetails/Enclosure/AtticAndRoof/Attics/Attic/AtticRoofInsulation/MisalignedInsulation</v>
      </c>
      <c r="B41" s="42" t="s">
        <v>580</v>
      </c>
      <c r="C41" s="42" t="s">
        <v>193</v>
      </c>
      <c r="D41" s="42" t="s">
        <v>520</v>
      </c>
      <c r="E41" s="42" t="s">
        <v>7</v>
      </c>
      <c r="F41" s="43" t="str">
        <f t="shared" si="1"/>
        <v/>
      </c>
      <c r="G41" s="42" t="s">
        <v>7</v>
      </c>
      <c r="H41" s="43" t="str">
        <f t="shared" si="1"/>
        <v/>
      </c>
      <c r="I41" s="42" t="s">
        <v>7</v>
      </c>
      <c r="J41" s="43" t="str">
        <f t="shared" ref="J41" si="74">IF(OR(I41="Required", I41="Dependent &amp; Required"), "X", "")</f>
        <v/>
      </c>
      <c r="K41" s="43" t="s">
        <v>7</v>
      </c>
      <c r="L41" s="43" t="str">
        <f t="shared" ref="L41" si="75">IF(OR(K41="Required", K41="Dependent &amp; Required"), "X", "")</f>
        <v/>
      </c>
      <c r="M41" s="106" t="s">
        <v>1203</v>
      </c>
      <c r="N41" s="42" t="s">
        <v>28</v>
      </c>
      <c r="O41" s="42" t="s">
        <v>202</v>
      </c>
      <c r="P41" s="42" t="s">
        <v>1200</v>
      </c>
      <c r="Q41" s="101" t="s">
        <v>691</v>
      </c>
      <c r="R41" s="42"/>
      <c r="S41" s="42" t="s">
        <v>691</v>
      </c>
      <c r="T41" s="42" t="s">
        <v>819</v>
      </c>
      <c r="U41" s="42"/>
      <c r="V41" s="43"/>
      <c r="W41" s="88">
        <v>27</v>
      </c>
      <c r="X41" s="88" t="s">
        <v>1055</v>
      </c>
      <c r="Y41" s="88" t="s">
        <v>1060</v>
      </c>
      <c r="Z41" s="88" t="s">
        <v>1065</v>
      </c>
      <c r="AA41" s="88"/>
    </row>
    <row r="42" spans="1:27" s="62" customFormat="1" ht="38.25" x14ac:dyDescent="0.2">
      <c r="A42" s="101" t="str">
        <f t="shared" si="0"/>
        <v>Attic roof insulationInsulation nominal R-valueNumberProposedBuilding/BuildingDetails/Enclosure/AtticAndRoof/Attics/Attic/AtticRoofInsulation/Layer/NominalRValue</v>
      </c>
      <c r="B42" s="42" t="s">
        <v>580</v>
      </c>
      <c r="C42" s="42" t="s">
        <v>195</v>
      </c>
      <c r="D42" s="42" t="s">
        <v>503</v>
      </c>
      <c r="E42" s="42" t="s">
        <v>20</v>
      </c>
      <c r="F42" s="43" t="str">
        <f t="shared" si="1"/>
        <v>X</v>
      </c>
      <c r="G42" s="42" t="s">
        <v>20</v>
      </c>
      <c r="H42" s="43" t="str">
        <f t="shared" si="1"/>
        <v>X</v>
      </c>
      <c r="I42" s="42" t="s">
        <v>20</v>
      </c>
      <c r="J42" s="43" t="str">
        <f t="shared" ref="J42" si="76">IF(OR(I42="Required", I42="Dependent &amp; Required"), "X", "")</f>
        <v>X</v>
      </c>
      <c r="K42" s="43" t="s">
        <v>7</v>
      </c>
      <c r="L42" s="43" t="str">
        <f t="shared" ref="L42" si="77">IF(OR(K42="Required", K42="Dependent &amp; Required"), "X", "")</f>
        <v/>
      </c>
      <c r="M42" s="106" t="s">
        <v>1203</v>
      </c>
      <c r="N42" s="42" t="s">
        <v>28</v>
      </c>
      <c r="O42" s="42" t="s">
        <v>203</v>
      </c>
      <c r="P42" s="42" t="s">
        <v>955</v>
      </c>
      <c r="Q42" s="101" t="s">
        <v>691</v>
      </c>
      <c r="R42" s="42"/>
      <c r="S42" s="42" t="s">
        <v>691</v>
      </c>
      <c r="T42" s="42" t="s">
        <v>819</v>
      </c>
      <c r="U42" s="42"/>
      <c r="V42" s="43"/>
      <c r="W42" s="88">
        <v>28</v>
      </c>
      <c r="X42" s="88" t="s">
        <v>1066</v>
      </c>
      <c r="Y42" s="88" t="s">
        <v>1067</v>
      </c>
      <c r="Z42" s="88" t="s">
        <v>1068</v>
      </c>
      <c r="AA42" s="88"/>
    </row>
    <row r="43" spans="1:27" s="62" customFormat="1" ht="38.25" x14ac:dyDescent="0.2">
      <c r="A43" s="101" t="str">
        <f t="shared" si="0"/>
        <v>Attic roof insulationInsulation thicknessNumber (inches)ProposedBuilding/BuildingDetails/Enclosure/AtticAndRoof/Attics/Attic/AtticRoofInsulation/Layer/Thickness</v>
      </c>
      <c r="B43" s="42" t="s">
        <v>580</v>
      </c>
      <c r="C43" s="42" t="s">
        <v>198</v>
      </c>
      <c r="D43" s="42" t="s">
        <v>581</v>
      </c>
      <c r="E43" s="42" t="s">
        <v>7</v>
      </c>
      <c r="F43" s="43" t="str">
        <f t="shared" si="1"/>
        <v/>
      </c>
      <c r="G43" s="42" t="s">
        <v>7</v>
      </c>
      <c r="H43" s="43" t="str">
        <f t="shared" si="1"/>
        <v/>
      </c>
      <c r="I43" s="42" t="s">
        <v>7</v>
      </c>
      <c r="J43" s="43" t="str">
        <f t="shared" ref="J43" si="78">IF(OR(I43="Required", I43="Dependent &amp; Required"), "X", "")</f>
        <v/>
      </c>
      <c r="K43" s="43" t="s">
        <v>7</v>
      </c>
      <c r="L43" s="43" t="str">
        <f t="shared" ref="L43" si="79">IF(OR(K43="Required", K43="Dependent &amp; Required"), "X", "")</f>
        <v/>
      </c>
      <c r="M43" s="106" t="s">
        <v>1203</v>
      </c>
      <c r="N43" s="42" t="s">
        <v>28</v>
      </c>
      <c r="O43" s="42" t="s">
        <v>204</v>
      </c>
      <c r="P43" s="42" t="s">
        <v>1200</v>
      </c>
      <c r="Q43" s="101" t="s">
        <v>691</v>
      </c>
      <c r="R43" s="42"/>
      <c r="S43" s="42" t="s">
        <v>691</v>
      </c>
      <c r="T43" s="42" t="s">
        <v>819</v>
      </c>
      <c r="U43" s="42"/>
      <c r="V43" s="43"/>
      <c r="W43" s="88">
        <v>29</v>
      </c>
      <c r="X43" s="88" t="s">
        <v>1070</v>
      </c>
      <c r="Y43" s="88" t="s">
        <v>1067</v>
      </c>
      <c r="Z43" s="88" t="s">
        <v>1069</v>
      </c>
      <c r="AA43" s="88"/>
    </row>
    <row r="44" spans="1:27" s="62" customFormat="1" ht="38.25" x14ac:dyDescent="0.2">
      <c r="A44" s="101" t="str">
        <f t="shared" si="0"/>
        <v>Attic roof insulationSurface areaNumber (sq.ft.)ProposedBuilding/BuildingDetails/Enclosure/AtticAndRoof/Attics/Attic/Area</v>
      </c>
      <c r="B44" s="42" t="s">
        <v>580</v>
      </c>
      <c r="C44" s="42" t="s">
        <v>205</v>
      </c>
      <c r="D44" s="42" t="s">
        <v>584</v>
      </c>
      <c r="E44" s="42" t="s">
        <v>7</v>
      </c>
      <c r="F44" s="43" t="str">
        <f t="shared" si="1"/>
        <v/>
      </c>
      <c r="G44" s="42" t="s">
        <v>7</v>
      </c>
      <c r="H44" s="43" t="str">
        <f t="shared" si="1"/>
        <v/>
      </c>
      <c r="I44" s="42" t="s">
        <v>7</v>
      </c>
      <c r="J44" s="43" t="str">
        <f t="shared" ref="J44" si="80">IF(OR(I44="Required", I44="Dependent &amp; Required"), "X", "")</f>
        <v/>
      </c>
      <c r="K44" s="43" t="s">
        <v>7</v>
      </c>
      <c r="L44" s="43" t="str">
        <f t="shared" ref="L44" si="81">IF(OR(K44="Required", K44="Dependent &amp; Required"), "X", "")</f>
        <v/>
      </c>
      <c r="M44" s="106" t="s">
        <v>1203</v>
      </c>
      <c r="N44" s="42" t="s">
        <v>28</v>
      </c>
      <c r="O44" s="42" t="s">
        <v>206</v>
      </c>
      <c r="P44" s="42" t="s">
        <v>1200</v>
      </c>
      <c r="Q44" s="101" t="s">
        <v>691</v>
      </c>
      <c r="R44" s="42"/>
      <c r="S44" s="42" t="s">
        <v>691</v>
      </c>
      <c r="T44" s="42" t="s">
        <v>819</v>
      </c>
      <c r="U44" s="42"/>
      <c r="V44" s="43"/>
      <c r="W44" s="88">
        <v>30</v>
      </c>
      <c r="X44" s="88" t="s">
        <v>1071</v>
      </c>
      <c r="Y44" s="88" t="s">
        <v>1067</v>
      </c>
      <c r="Z44" s="88" t="s">
        <v>1072</v>
      </c>
      <c r="AA44" s="88"/>
    </row>
    <row r="45" spans="1:27" s="62" customFormat="1" ht="38.25" x14ac:dyDescent="0.2">
      <c r="A45" s="101" t="str">
        <f t="shared" si="0"/>
        <v>Attic roof insulationInsulation materialEnumerationPostBuilding/BuildingDetails/Enclosure/AtticAndRoof/Attics/Attic/AtticRoofInsulation/Layer/InsulationMaterial/&lt;material&gt;</v>
      </c>
      <c r="B45" s="42" t="s">
        <v>580</v>
      </c>
      <c r="C45" s="42" t="s">
        <v>190</v>
      </c>
      <c r="D45" s="42" t="s">
        <v>504</v>
      </c>
      <c r="E45" s="42" t="s">
        <v>7</v>
      </c>
      <c r="F45" s="43" t="str">
        <f t="shared" si="1"/>
        <v/>
      </c>
      <c r="G45" s="42" t="s">
        <v>7</v>
      </c>
      <c r="H45" s="43" t="str">
        <f t="shared" si="1"/>
        <v/>
      </c>
      <c r="I45" s="42" t="s">
        <v>20</v>
      </c>
      <c r="J45" s="43" t="str">
        <f t="shared" ref="J45" si="82">IF(OR(I45="Required", I45="Dependent &amp; Required"), "X", "")</f>
        <v>X</v>
      </c>
      <c r="K45" s="43" t="s">
        <v>20</v>
      </c>
      <c r="L45" s="43" t="str">
        <f t="shared" ref="L45" si="83">IF(OR(K45="Required", K45="Dependent &amp; Required"), "X", "")</f>
        <v>X</v>
      </c>
      <c r="M45" s="106" t="s">
        <v>1205</v>
      </c>
      <c r="N45" s="42" t="s">
        <v>296</v>
      </c>
      <c r="O45" s="42" t="s">
        <v>200</v>
      </c>
      <c r="P45" s="42" t="s">
        <v>954</v>
      </c>
      <c r="Q45" s="101" t="s">
        <v>691</v>
      </c>
      <c r="R45" s="42"/>
      <c r="S45" s="42" t="s">
        <v>691</v>
      </c>
      <c r="T45" s="42" t="s">
        <v>819</v>
      </c>
      <c r="U45" s="42"/>
      <c r="V45" s="43"/>
      <c r="W45" s="88">
        <v>31</v>
      </c>
      <c r="X45" s="88" t="s">
        <v>1083</v>
      </c>
      <c r="Y45" s="88" t="s">
        <v>1084</v>
      </c>
      <c r="Z45" s="88" t="s">
        <v>1073</v>
      </c>
      <c r="AA45" s="88"/>
    </row>
    <row r="46" spans="1:27" s="62" customFormat="1" ht="38.25" x14ac:dyDescent="0.2">
      <c r="A46" s="101" t="str">
        <f t="shared" si="0"/>
        <v>Attic roof insulationInsulation materialEnumerationPostBuilding/BuildingDetails/Enclosure/AtticAndRoof/Attics/Attic/AtticRoofInsulation/Layer/InsulationMaterial/&lt;material&gt;/&lt;type&gt;</v>
      </c>
      <c r="B46" s="42" t="s">
        <v>580</v>
      </c>
      <c r="C46" s="42" t="s">
        <v>190</v>
      </c>
      <c r="D46" s="42" t="s">
        <v>504</v>
      </c>
      <c r="E46" s="42" t="s">
        <v>7</v>
      </c>
      <c r="F46" s="43" t="str">
        <f t="shared" si="1"/>
        <v/>
      </c>
      <c r="G46" s="42" t="s">
        <v>7</v>
      </c>
      <c r="H46" s="43" t="str">
        <f t="shared" si="1"/>
        <v/>
      </c>
      <c r="I46" s="42" t="s">
        <v>20</v>
      </c>
      <c r="J46" s="43" t="str">
        <f t="shared" ref="J46" si="84">IF(OR(I46="Required", I46="Dependent &amp; Required"), "X", "")</f>
        <v>X</v>
      </c>
      <c r="K46" s="43" t="s">
        <v>20</v>
      </c>
      <c r="L46" s="43" t="str">
        <f t="shared" ref="L46" si="85">IF(OR(K46="Required", K46="Dependent &amp; Required"), "X", "")</f>
        <v>X</v>
      </c>
      <c r="M46" s="106" t="s">
        <v>1205</v>
      </c>
      <c r="N46" s="42" t="s">
        <v>296</v>
      </c>
      <c r="O46" s="42" t="s">
        <v>201</v>
      </c>
      <c r="P46" s="42" t="s">
        <v>954</v>
      </c>
      <c r="Q46" s="101" t="s">
        <v>691</v>
      </c>
      <c r="R46" s="42"/>
      <c r="S46" s="42" t="s">
        <v>691</v>
      </c>
      <c r="T46" s="42" t="s">
        <v>819</v>
      </c>
      <c r="U46" s="42"/>
      <c r="V46" s="43"/>
      <c r="W46" s="88">
        <v>32</v>
      </c>
      <c r="X46" s="88" t="s">
        <v>1083</v>
      </c>
      <c r="Y46" s="88" t="s">
        <v>1085</v>
      </c>
      <c r="Z46" s="88" t="s">
        <v>1079</v>
      </c>
      <c r="AA46" s="88"/>
    </row>
    <row r="47" spans="1:27" s="62" customFormat="1" ht="38.25" x14ac:dyDescent="0.2">
      <c r="A47" s="101" t="str">
        <f t="shared" si="0"/>
        <v>Attic roof insulationMisaligned insulationBooleanPostBuilding/BuildingDetails/Enclosure/AtticAndRoof/Attics/Attic/AtticRoofInsulation/MisalignedInsulation</v>
      </c>
      <c r="B47" s="42" t="s">
        <v>580</v>
      </c>
      <c r="C47" s="42" t="s">
        <v>193</v>
      </c>
      <c r="D47" s="42" t="s">
        <v>520</v>
      </c>
      <c r="E47" s="42" t="s">
        <v>7</v>
      </c>
      <c r="F47" s="43" t="str">
        <f t="shared" si="1"/>
        <v/>
      </c>
      <c r="G47" s="42" t="s">
        <v>7</v>
      </c>
      <c r="H47" s="43" t="str">
        <f t="shared" si="1"/>
        <v/>
      </c>
      <c r="I47" s="42" t="s">
        <v>7</v>
      </c>
      <c r="J47" s="43" t="str">
        <f t="shared" ref="J47" si="86">IF(OR(I47="Required", I47="Dependent &amp; Required"), "X", "")</f>
        <v/>
      </c>
      <c r="K47" s="43" t="s">
        <v>20</v>
      </c>
      <c r="L47" s="43" t="str">
        <f t="shared" ref="L47" si="87">IF(OR(K47="Required", K47="Dependent &amp; Required"), "X", "")</f>
        <v>X</v>
      </c>
      <c r="M47" s="106" t="s">
        <v>1205</v>
      </c>
      <c r="N47" s="42" t="s">
        <v>296</v>
      </c>
      <c r="O47" s="42" t="s">
        <v>202</v>
      </c>
      <c r="P47" s="42" t="s">
        <v>1200</v>
      </c>
      <c r="Q47" s="101" t="s">
        <v>691</v>
      </c>
      <c r="R47" s="42"/>
      <c r="S47" s="42" t="s">
        <v>691</v>
      </c>
      <c r="T47" s="42" t="s">
        <v>819</v>
      </c>
      <c r="U47" s="42"/>
      <c r="V47" s="43"/>
      <c r="W47" s="88">
        <v>33</v>
      </c>
      <c r="X47" s="88" t="s">
        <v>1083</v>
      </c>
      <c r="Y47" s="88" t="s">
        <v>1087</v>
      </c>
      <c r="Z47" s="88" t="s">
        <v>1086</v>
      </c>
      <c r="AA47" s="88"/>
    </row>
    <row r="48" spans="1:27" s="62" customFormat="1" ht="38.25" x14ac:dyDescent="0.2">
      <c r="A48" s="101" t="str">
        <f t="shared" si="0"/>
        <v>Attic roof insulationInsulation nominal R-valueNumberPostBuilding/BuildingDetails/Enclosure/AtticAndRoof/Attics/Attic/AtticRoofInsulation/Layer/NominalRValue</v>
      </c>
      <c r="B48" s="42" t="s">
        <v>580</v>
      </c>
      <c r="C48" s="42" t="s">
        <v>195</v>
      </c>
      <c r="D48" s="42" t="s">
        <v>503</v>
      </c>
      <c r="E48" s="42" t="s">
        <v>20</v>
      </c>
      <c r="F48" s="43" t="str">
        <f t="shared" si="1"/>
        <v>X</v>
      </c>
      <c r="G48" s="42" t="s">
        <v>20</v>
      </c>
      <c r="H48" s="43" t="str">
        <f t="shared" si="1"/>
        <v>X</v>
      </c>
      <c r="I48" s="42" t="s">
        <v>20</v>
      </c>
      <c r="J48" s="43" t="str">
        <f t="shared" ref="J48" si="88">IF(OR(I48="Required", I48="Dependent &amp; Required"), "X", "")</f>
        <v>X</v>
      </c>
      <c r="K48" s="43" t="s">
        <v>20</v>
      </c>
      <c r="L48" s="43" t="str">
        <f t="shared" ref="L48" si="89">IF(OR(K48="Required", K48="Dependent &amp; Required"), "X", "")</f>
        <v>X</v>
      </c>
      <c r="M48" s="106" t="s">
        <v>1205</v>
      </c>
      <c r="N48" s="42" t="s">
        <v>296</v>
      </c>
      <c r="O48" s="42" t="s">
        <v>203</v>
      </c>
      <c r="P48" s="42" t="s">
        <v>955</v>
      </c>
      <c r="Q48" s="101" t="s">
        <v>691</v>
      </c>
      <c r="R48" s="42"/>
      <c r="S48" s="42" t="s">
        <v>691</v>
      </c>
      <c r="T48" s="42" t="s">
        <v>819</v>
      </c>
      <c r="U48" s="42"/>
      <c r="V48" s="43"/>
      <c r="W48" s="88">
        <v>34</v>
      </c>
      <c r="X48" s="88" t="s">
        <v>1083</v>
      </c>
      <c r="Y48" s="88" t="s">
        <v>1088</v>
      </c>
      <c r="Z48" s="88" t="s">
        <v>1091</v>
      </c>
      <c r="AA48" s="88"/>
    </row>
    <row r="49" spans="1:27" s="62" customFormat="1" ht="38.25" x14ac:dyDescent="0.2">
      <c r="A49" s="101" t="str">
        <f t="shared" si="0"/>
        <v>Attic roof insulationInsulation thicknessNumber (inches)PostBuilding/BuildingDetails/Enclosure/AtticAndRoof/Attics/Attic/AtticRoofInsulation/Layer/Thickness</v>
      </c>
      <c r="B49" s="42" t="s">
        <v>580</v>
      </c>
      <c r="C49" s="42" t="s">
        <v>198</v>
      </c>
      <c r="D49" s="42" t="s">
        <v>581</v>
      </c>
      <c r="E49" s="42" t="s">
        <v>7</v>
      </c>
      <c r="F49" s="43" t="str">
        <f t="shared" si="1"/>
        <v/>
      </c>
      <c r="G49" s="42" t="s">
        <v>7</v>
      </c>
      <c r="H49" s="43" t="str">
        <f t="shared" si="1"/>
        <v/>
      </c>
      <c r="I49" s="42" t="s">
        <v>7</v>
      </c>
      <c r="J49" s="43" t="str">
        <f t="shared" ref="J49" si="90">IF(OR(I49="Required", I49="Dependent &amp; Required"), "X", "")</f>
        <v/>
      </c>
      <c r="K49" s="43" t="s">
        <v>20</v>
      </c>
      <c r="L49" s="43" t="str">
        <f t="shared" ref="L49" si="91">IF(OR(K49="Required", K49="Dependent &amp; Required"), "X", "")</f>
        <v>X</v>
      </c>
      <c r="M49" s="106" t="s">
        <v>1205</v>
      </c>
      <c r="N49" s="42" t="s">
        <v>296</v>
      </c>
      <c r="O49" s="42" t="s">
        <v>204</v>
      </c>
      <c r="P49" s="42" t="s">
        <v>1200</v>
      </c>
      <c r="Q49" s="101" t="s">
        <v>691</v>
      </c>
      <c r="R49" s="42"/>
      <c r="S49" s="42" t="s">
        <v>691</v>
      </c>
      <c r="T49" s="42" t="s">
        <v>819</v>
      </c>
      <c r="U49" s="42"/>
      <c r="V49" s="43"/>
      <c r="W49" s="88">
        <v>35</v>
      </c>
      <c r="X49" s="88" t="s">
        <v>1083</v>
      </c>
      <c r="Y49" s="88" t="s">
        <v>1090</v>
      </c>
      <c r="Z49" s="88" t="s">
        <v>1092</v>
      </c>
      <c r="AA49" s="88"/>
    </row>
    <row r="50" spans="1:27" s="62" customFormat="1" ht="38.25" x14ac:dyDescent="0.2">
      <c r="A50" s="101" t="str">
        <f t="shared" si="0"/>
        <v>Attic roof insulationSurface areaNumber (sq.ft.)PostBuilding/BuildingDetails/Enclosure/AtticAndRoof/Attics/Attic/Area</v>
      </c>
      <c r="B50" s="42" t="s">
        <v>580</v>
      </c>
      <c r="C50" s="42" t="s">
        <v>205</v>
      </c>
      <c r="D50" s="42" t="s">
        <v>584</v>
      </c>
      <c r="E50" s="42" t="s">
        <v>7</v>
      </c>
      <c r="F50" s="43" t="str">
        <f t="shared" si="1"/>
        <v/>
      </c>
      <c r="G50" s="42" t="s">
        <v>7</v>
      </c>
      <c r="H50" s="43" t="str">
        <f t="shared" si="1"/>
        <v/>
      </c>
      <c r="I50" s="42" t="s">
        <v>7</v>
      </c>
      <c r="J50" s="43" t="str">
        <f t="shared" ref="J50" si="92">IF(OR(I50="Required", I50="Dependent &amp; Required"), "X", "")</f>
        <v/>
      </c>
      <c r="K50" s="43" t="s">
        <v>7</v>
      </c>
      <c r="L50" s="43" t="str">
        <f t="shared" ref="L50" si="93">IF(OR(K50="Required", K50="Dependent &amp; Required"), "X", "")</f>
        <v/>
      </c>
      <c r="M50" s="106" t="s">
        <v>1205</v>
      </c>
      <c r="N50" s="42" t="s">
        <v>296</v>
      </c>
      <c r="O50" s="42" t="s">
        <v>206</v>
      </c>
      <c r="P50" s="42" t="s">
        <v>1200</v>
      </c>
      <c r="Q50" s="101" t="s">
        <v>691</v>
      </c>
      <c r="R50" s="42"/>
      <c r="S50" s="42" t="s">
        <v>691</v>
      </c>
      <c r="T50" s="42" t="s">
        <v>819</v>
      </c>
      <c r="U50" s="42"/>
      <c r="V50" s="43"/>
      <c r="W50" s="88">
        <v>36</v>
      </c>
      <c r="X50" s="88" t="s">
        <v>1083</v>
      </c>
      <c r="Y50" s="88" t="s">
        <v>1093</v>
      </c>
      <c r="Z50" s="88" t="s">
        <v>1097</v>
      </c>
      <c r="AA50" s="88"/>
    </row>
    <row r="51" spans="1:27" s="62" customFormat="1" ht="38.25" x14ac:dyDescent="0.2">
      <c r="A51" s="101" t="str">
        <f t="shared" si="0"/>
        <v>BPI-2400 inputsWeather regression start dateDatePreConsumption/ConsumptionDetails/ConsumptionInfo/BPI2400Inputs/WeatherRegressionBeginDate</v>
      </c>
      <c r="B51" s="42" t="s">
        <v>472</v>
      </c>
      <c r="C51" s="42" t="s">
        <v>473</v>
      </c>
      <c r="D51" s="42" t="s">
        <v>357</v>
      </c>
      <c r="E51" s="42" t="s">
        <v>7</v>
      </c>
      <c r="F51" s="43" t="str">
        <f t="shared" si="1"/>
        <v/>
      </c>
      <c r="G51" s="42" t="s">
        <v>7</v>
      </c>
      <c r="H51" s="43" t="str">
        <f t="shared" si="1"/>
        <v/>
      </c>
      <c r="I51" s="42" t="s">
        <v>7</v>
      </c>
      <c r="J51" s="43" t="str">
        <f t="shared" ref="J51" si="94">IF(OR(I51="Required", I51="Dependent &amp; Required"), "X", "")</f>
        <v/>
      </c>
      <c r="K51" s="43" t="s">
        <v>7</v>
      </c>
      <c r="L51" s="43" t="str">
        <f t="shared" ref="L51" si="95">IF(OR(K51="Required", K51="Dependent &amp; Required"), "X", "")</f>
        <v/>
      </c>
      <c r="M51" s="106" t="s">
        <v>1204</v>
      </c>
      <c r="N51" s="42" t="s">
        <v>21</v>
      </c>
      <c r="O51" s="42" t="s">
        <v>528</v>
      </c>
      <c r="P51" s="42" t="s">
        <v>1200</v>
      </c>
      <c r="Q51" s="101" t="s">
        <v>691</v>
      </c>
      <c r="R51" s="42"/>
      <c r="S51" s="42" t="s">
        <v>691</v>
      </c>
      <c r="T51" s="42" t="s">
        <v>819</v>
      </c>
      <c r="U51" s="42"/>
      <c r="V51" s="43"/>
      <c r="W51" s="88">
        <v>37</v>
      </c>
      <c r="X51" s="88" t="s">
        <v>1083</v>
      </c>
      <c r="Y51" s="88" t="s">
        <v>1094</v>
      </c>
      <c r="Z51" s="88" t="s">
        <v>1098</v>
      </c>
      <c r="AA51" s="88"/>
    </row>
    <row r="52" spans="1:27" s="62" customFormat="1" ht="38.25" x14ac:dyDescent="0.2">
      <c r="A52" s="101" t="str">
        <f t="shared" si="0"/>
        <v>BPI-2400 inputsWeather regression end dateDatePreConsumption/ConsumptionDetails/ConsumptionInfo/BPI2400Inputs/WeatherRegressionEndDate</v>
      </c>
      <c r="B52" s="42" t="s">
        <v>472</v>
      </c>
      <c r="C52" s="42" t="s">
        <v>474</v>
      </c>
      <c r="D52" s="42" t="s">
        <v>357</v>
      </c>
      <c r="E52" s="42" t="s">
        <v>7</v>
      </c>
      <c r="F52" s="43" t="str">
        <f t="shared" si="1"/>
        <v/>
      </c>
      <c r="G52" s="42" t="s">
        <v>7</v>
      </c>
      <c r="H52" s="43" t="str">
        <f t="shared" si="1"/>
        <v/>
      </c>
      <c r="I52" s="42" t="s">
        <v>7</v>
      </c>
      <c r="J52" s="43" t="str">
        <f t="shared" ref="J52" si="96">IF(OR(I52="Required", I52="Dependent &amp; Required"), "X", "")</f>
        <v/>
      </c>
      <c r="K52" s="43" t="s">
        <v>7</v>
      </c>
      <c r="L52" s="43" t="str">
        <f t="shared" ref="L52" si="97">IF(OR(K52="Required", K52="Dependent &amp; Required"), "X", "")</f>
        <v/>
      </c>
      <c r="M52" s="106" t="s">
        <v>1204</v>
      </c>
      <c r="N52" s="42" t="s">
        <v>21</v>
      </c>
      <c r="O52" s="42" t="s">
        <v>529</v>
      </c>
      <c r="P52" s="42" t="s">
        <v>1200</v>
      </c>
      <c r="Q52" s="101" t="s">
        <v>691</v>
      </c>
      <c r="R52" s="42"/>
      <c r="S52" s="42" t="s">
        <v>691</v>
      </c>
      <c r="T52" s="42" t="s">
        <v>819</v>
      </c>
      <c r="U52" s="42"/>
      <c r="V52" s="43"/>
      <c r="W52" s="88">
        <v>38</v>
      </c>
      <c r="X52" s="88" t="s">
        <v>1083</v>
      </c>
      <c r="Y52" s="88" t="s">
        <v>1095</v>
      </c>
      <c r="Z52" s="88" t="s">
        <v>1099</v>
      </c>
      <c r="AA52" s="88"/>
    </row>
    <row r="53" spans="1:27" s="62" customFormat="1" ht="38.25" x14ac:dyDescent="0.2">
      <c r="A53" s="101" t="str">
        <f t="shared" si="0"/>
        <v>BPI-2400 inputsCalibration weather regression CV-RMSEFractionPreConsumption/ConsumptionDetails/ConsumptionInfo/BPI2400Inputs/CalibrationWeatherRegressionCVRMSE</v>
      </c>
      <c r="B53" s="42" t="s">
        <v>472</v>
      </c>
      <c r="C53" s="42" t="s">
        <v>475</v>
      </c>
      <c r="D53" s="42" t="s">
        <v>505</v>
      </c>
      <c r="E53" s="42" t="s">
        <v>7</v>
      </c>
      <c r="F53" s="43" t="str">
        <f t="shared" si="1"/>
        <v/>
      </c>
      <c r="G53" s="42" t="s">
        <v>7</v>
      </c>
      <c r="H53" s="43" t="str">
        <f t="shared" si="1"/>
        <v/>
      </c>
      <c r="I53" s="42" t="s">
        <v>7</v>
      </c>
      <c r="J53" s="43" t="str">
        <f t="shared" ref="J53" si="98">IF(OR(I53="Required", I53="Dependent &amp; Required"), "X", "")</f>
        <v/>
      </c>
      <c r="K53" s="43" t="s">
        <v>7</v>
      </c>
      <c r="L53" s="43" t="str">
        <f t="shared" ref="L53" si="99">IF(OR(K53="Required", K53="Dependent &amp; Required"), "X", "")</f>
        <v/>
      </c>
      <c r="M53" s="106" t="s">
        <v>1204</v>
      </c>
      <c r="N53" s="42" t="s">
        <v>21</v>
      </c>
      <c r="O53" s="42" t="s">
        <v>530</v>
      </c>
      <c r="P53" s="42" t="s">
        <v>1200</v>
      </c>
      <c r="Q53" s="101" t="s">
        <v>691</v>
      </c>
      <c r="R53" s="42"/>
      <c r="S53" s="42" t="s">
        <v>691</v>
      </c>
      <c r="T53" s="42" t="s">
        <v>819</v>
      </c>
      <c r="U53" s="42"/>
      <c r="V53" s="43"/>
      <c r="W53" s="88">
        <v>39</v>
      </c>
      <c r="X53" s="88" t="s">
        <v>1083</v>
      </c>
      <c r="Y53" s="88" t="s">
        <v>1096</v>
      </c>
      <c r="Z53" s="88" t="s">
        <v>1100</v>
      </c>
      <c r="AA53" s="88"/>
    </row>
    <row r="54" spans="1:27" s="62" customFormat="1" ht="38.25" x14ac:dyDescent="0.2">
      <c r="A54" s="101" t="str">
        <f t="shared" si="0"/>
        <v>BPI-2400 inputsWeather normalized annual heating usageNumberPreConsumption/ConsumptionDetails/ConsumptionInfo/BPI2400Inputs/WeatherNormalizedHeatingUsage</v>
      </c>
      <c r="B54" s="42" t="s">
        <v>472</v>
      </c>
      <c r="C54" s="42" t="s">
        <v>476</v>
      </c>
      <c r="D54" s="42" t="s">
        <v>503</v>
      </c>
      <c r="E54" s="42" t="s">
        <v>7</v>
      </c>
      <c r="F54" s="43" t="str">
        <f t="shared" si="1"/>
        <v/>
      </c>
      <c r="G54" s="42" t="s">
        <v>7</v>
      </c>
      <c r="H54" s="43" t="str">
        <f t="shared" si="1"/>
        <v/>
      </c>
      <c r="I54" s="42" t="s">
        <v>7</v>
      </c>
      <c r="J54" s="43" t="str">
        <f t="shared" ref="J54" si="100">IF(OR(I54="Required", I54="Dependent &amp; Required"), "X", "")</f>
        <v/>
      </c>
      <c r="K54" s="43" t="s">
        <v>7</v>
      </c>
      <c r="L54" s="43" t="str">
        <f t="shared" ref="L54" si="101">IF(OR(K54="Required", K54="Dependent &amp; Required"), "X", "")</f>
        <v/>
      </c>
      <c r="M54" s="106" t="s">
        <v>1204</v>
      </c>
      <c r="N54" s="42" t="s">
        <v>21</v>
      </c>
      <c r="O54" s="42" t="s">
        <v>531</v>
      </c>
      <c r="P54" s="42" t="s">
        <v>1200</v>
      </c>
      <c r="Q54" s="101" t="s">
        <v>691</v>
      </c>
      <c r="R54" s="42"/>
      <c r="S54" s="42" t="s">
        <v>691</v>
      </c>
      <c r="T54" s="42" t="s">
        <v>819</v>
      </c>
      <c r="U54" s="42"/>
      <c r="V54" s="43"/>
      <c r="W54" s="88">
        <v>40</v>
      </c>
      <c r="X54" s="88" t="s">
        <v>1101</v>
      </c>
      <c r="Y54" s="88" t="s">
        <v>1102</v>
      </c>
      <c r="Z54" s="88" t="s">
        <v>1106</v>
      </c>
      <c r="AA54" s="88"/>
    </row>
    <row r="55" spans="1:27" s="62" customFormat="1" ht="38.25" x14ac:dyDescent="0.2">
      <c r="A55" s="101" t="str">
        <f t="shared" si="0"/>
        <v>BPI-2400 inputsWeather normalized annual cooling usageNumberPreConsumption/ConsumptionDetails/ConsumptionInfo/BPI2400Inputs/WeatherNormalizedCoolingUsage</v>
      </c>
      <c r="B55" s="42" t="s">
        <v>472</v>
      </c>
      <c r="C55" s="42" t="s">
        <v>477</v>
      </c>
      <c r="D55" s="42" t="s">
        <v>503</v>
      </c>
      <c r="E55" s="42" t="s">
        <v>7</v>
      </c>
      <c r="F55" s="43" t="str">
        <f t="shared" si="1"/>
        <v/>
      </c>
      <c r="G55" s="42" t="s">
        <v>7</v>
      </c>
      <c r="H55" s="43" t="str">
        <f t="shared" si="1"/>
        <v/>
      </c>
      <c r="I55" s="42" t="s">
        <v>7</v>
      </c>
      <c r="J55" s="43" t="str">
        <f t="shared" ref="J55" si="102">IF(OR(I55="Required", I55="Dependent &amp; Required"), "X", "")</f>
        <v/>
      </c>
      <c r="K55" s="43" t="s">
        <v>7</v>
      </c>
      <c r="L55" s="43" t="str">
        <f t="shared" ref="L55" si="103">IF(OR(K55="Required", K55="Dependent &amp; Required"), "X", "")</f>
        <v/>
      </c>
      <c r="M55" s="106" t="s">
        <v>1204</v>
      </c>
      <c r="N55" s="42" t="s">
        <v>21</v>
      </c>
      <c r="O55" s="42" t="s">
        <v>532</v>
      </c>
      <c r="P55" s="42" t="s">
        <v>1200</v>
      </c>
      <c r="Q55" s="101" t="s">
        <v>691</v>
      </c>
      <c r="R55" s="42"/>
      <c r="S55" s="42" t="s">
        <v>691</v>
      </c>
      <c r="T55" s="42" t="s">
        <v>819</v>
      </c>
      <c r="U55" s="42"/>
      <c r="V55" s="43"/>
      <c r="W55" s="88">
        <v>41</v>
      </c>
      <c r="X55" s="88" t="s">
        <v>1101</v>
      </c>
      <c r="Y55" s="88" t="s">
        <v>1103</v>
      </c>
      <c r="Z55" s="88" t="s">
        <v>998</v>
      </c>
      <c r="AA55" s="88"/>
    </row>
    <row r="56" spans="1:27" s="62" customFormat="1" ht="38.25" x14ac:dyDescent="0.2">
      <c r="A56" s="101" t="str">
        <f t="shared" si="0"/>
        <v>BPI-2400 inputsWeather normalized annual baseload usageNumberPreConsumption/ConsumptionDetails/ConsumptionInfo/BPI2400Inputs/WeatherNormalizedBaseloadUsage</v>
      </c>
      <c r="B56" s="42" t="s">
        <v>472</v>
      </c>
      <c r="C56" s="42" t="s">
        <v>478</v>
      </c>
      <c r="D56" s="42" t="s">
        <v>503</v>
      </c>
      <c r="E56" s="42" t="s">
        <v>7</v>
      </c>
      <c r="F56" s="43" t="str">
        <f t="shared" si="1"/>
        <v/>
      </c>
      <c r="G56" s="42" t="s">
        <v>7</v>
      </c>
      <c r="H56" s="43" t="str">
        <f t="shared" si="1"/>
        <v/>
      </c>
      <c r="I56" s="42" t="s">
        <v>7</v>
      </c>
      <c r="J56" s="43" t="str">
        <f t="shared" ref="J56" si="104">IF(OR(I56="Required", I56="Dependent &amp; Required"), "X", "")</f>
        <v/>
      </c>
      <c r="K56" s="43" t="s">
        <v>7</v>
      </c>
      <c r="L56" s="43" t="str">
        <f t="shared" ref="L56" si="105">IF(OR(K56="Required", K56="Dependent &amp; Required"), "X", "")</f>
        <v/>
      </c>
      <c r="M56" s="106" t="s">
        <v>1204</v>
      </c>
      <c r="N56" s="42" t="s">
        <v>21</v>
      </c>
      <c r="O56" s="42" t="s">
        <v>533</v>
      </c>
      <c r="P56" s="42" t="s">
        <v>1200</v>
      </c>
      <c r="Q56" s="101" t="s">
        <v>691</v>
      </c>
      <c r="R56" s="42"/>
      <c r="S56" s="42" t="s">
        <v>691</v>
      </c>
      <c r="T56" s="42" t="s">
        <v>819</v>
      </c>
      <c r="U56" s="42"/>
      <c r="V56" s="43"/>
      <c r="W56" s="88">
        <v>42</v>
      </c>
      <c r="X56" s="88" t="s">
        <v>1101</v>
      </c>
      <c r="Y56" s="88" t="s">
        <v>1104</v>
      </c>
      <c r="Z56" s="88" t="s">
        <v>1107</v>
      </c>
      <c r="AA56" s="88"/>
    </row>
    <row r="57" spans="1:27" s="62" customFormat="1" ht="38.25" x14ac:dyDescent="0.2">
      <c r="A57" s="101" t="str">
        <f t="shared" si="0"/>
        <v>BPI-2400 inputsCalibration qualificationEnumerationPreConsumption/ConsumptionDetails/ConsumptionInfo/BPI2400Inputs/CalibrationQualification</v>
      </c>
      <c r="B57" s="42" t="s">
        <v>472</v>
      </c>
      <c r="C57" s="42" t="s">
        <v>479</v>
      </c>
      <c r="D57" s="42" t="s">
        <v>504</v>
      </c>
      <c r="E57" s="42" t="s">
        <v>7</v>
      </c>
      <c r="F57" s="43" t="str">
        <f t="shared" si="1"/>
        <v/>
      </c>
      <c r="G57" s="42" t="s">
        <v>7</v>
      </c>
      <c r="H57" s="43" t="str">
        <f t="shared" si="1"/>
        <v/>
      </c>
      <c r="I57" s="42" t="s">
        <v>7</v>
      </c>
      <c r="J57" s="43" t="str">
        <f t="shared" ref="J57" si="106">IF(OR(I57="Required", I57="Dependent &amp; Required"), "X", "")</f>
        <v/>
      </c>
      <c r="K57" s="43" t="s">
        <v>7</v>
      </c>
      <c r="L57" s="43" t="str">
        <f t="shared" ref="L57" si="107">IF(OR(K57="Required", K57="Dependent &amp; Required"), "X", "")</f>
        <v/>
      </c>
      <c r="M57" s="106" t="s">
        <v>1204</v>
      </c>
      <c r="N57" s="42" t="s">
        <v>21</v>
      </c>
      <c r="O57" s="42" t="s">
        <v>534</v>
      </c>
      <c r="P57" s="42" t="s">
        <v>1200</v>
      </c>
      <c r="Q57" s="101" t="s">
        <v>691</v>
      </c>
      <c r="R57" s="42"/>
      <c r="S57" s="42" t="s">
        <v>691</v>
      </c>
      <c r="T57" s="42" t="s">
        <v>819</v>
      </c>
      <c r="U57" s="42"/>
      <c r="V57" s="43"/>
      <c r="W57" s="88">
        <v>43</v>
      </c>
      <c r="X57" s="88" t="s">
        <v>1101</v>
      </c>
      <c r="Y57" s="88" t="s">
        <v>1105</v>
      </c>
      <c r="Z57" s="88" t="s">
        <v>1108</v>
      </c>
      <c r="AA57" s="88"/>
    </row>
    <row r="58" spans="1:27" s="62" customFormat="1" ht="38.25" x14ac:dyDescent="0.2">
      <c r="A58" s="101" t="str">
        <f t="shared" si="0"/>
        <v>BPI-2400 inputsSimplified model calibration total bias errorFractionPreConsumption/ConsumptionDetails/ConsumptionInfo/BPI2400Inputs/SimplifiedModelCalibrationTotalBiasError</v>
      </c>
      <c r="B58" s="42" t="s">
        <v>472</v>
      </c>
      <c r="C58" s="42" t="s">
        <v>480</v>
      </c>
      <c r="D58" s="42" t="s">
        <v>505</v>
      </c>
      <c r="E58" s="42" t="s">
        <v>7</v>
      </c>
      <c r="F58" s="43" t="str">
        <f t="shared" si="1"/>
        <v/>
      </c>
      <c r="G58" s="42" t="s">
        <v>7</v>
      </c>
      <c r="H58" s="43" t="str">
        <f t="shared" si="1"/>
        <v/>
      </c>
      <c r="I58" s="42" t="s">
        <v>7</v>
      </c>
      <c r="J58" s="43" t="str">
        <f t="shared" ref="J58" si="108">IF(OR(I58="Required", I58="Dependent &amp; Required"), "X", "")</f>
        <v/>
      </c>
      <c r="K58" s="43" t="s">
        <v>7</v>
      </c>
      <c r="L58" s="43" t="str">
        <f t="shared" ref="L58" si="109">IF(OR(K58="Required", K58="Dependent &amp; Required"), "X", "")</f>
        <v/>
      </c>
      <c r="M58" s="106" t="s">
        <v>1204</v>
      </c>
      <c r="N58" s="42" t="s">
        <v>21</v>
      </c>
      <c r="O58" s="42" t="s">
        <v>535</v>
      </c>
      <c r="P58" s="42" t="s">
        <v>1200</v>
      </c>
      <c r="Q58" s="101" t="s">
        <v>691</v>
      </c>
      <c r="R58" s="42"/>
      <c r="S58" s="42" t="s">
        <v>691</v>
      </c>
      <c r="T58" s="42" t="s">
        <v>819</v>
      </c>
      <c r="U58" s="42"/>
      <c r="V58" s="43"/>
    </row>
    <row r="59" spans="1:27" s="62" customFormat="1" ht="38.25" x14ac:dyDescent="0.2">
      <c r="A59" s="101" t="str">
        <f t="shared" si="0"/>
        <v>BPI-2400 inputsDetailed model calibration heating bias errorFractionPreConsumption/ConsumptionDetails/ConsumptionInfo/BPI2400Inputs/DetailedModelCalibrationHeatingBiasError</v>
      </c>
      <c r="B59" s="42" t="s">
        <v>472</v>
      </c>
      <c r="C59" s="42" t="s">
        <v>481</v>
      </c>
      <c r="D59" s="42" t="s">
        <v>505</v>
      </c>
      <c r="E59" s="42" t="s">
        <v>7</v>
      </c>
      <c r="F59" s="43" t="str">
        <f t="shared" si="1"/>
        <v/>
      </c>
      <c r="G59" s="42" t="s">
        <v>7</v>
      </c>
      <c r="H59" s="43" t="str">
        <f t="shared" si="1"/>
        <v/>
      </c>
      <c r="I59" s="42" t="s">
        <v>7</v>
      </c>
      <c r="J59" s="43" t="str">
        <f t="shared" ref="J59" si="110">IF(OR(I59="Required", I59="Dependent &amp; Required"), "X", "")</f>
        <v/>
      </c>
      <c r="K59" s="43" t="s">
        <v>7</v>
      </c>
      <c r="L59" s="43" t="str">
        <f t="shared" ref="L59" si="111">IF(OR(K59="Required", K59="Dependent &amp; Required"), "X", "")</f>
        <v/>
      </c>
      <c r="M59" s="106" t="s">
        <v>1204</v>
      </c>
      <c r="N59" s="42" t="s">
        <v>21</v>
      </c>
      <c r="O59" s="42" t="s">
        <v>536</v>
      </c>
      <c r="P59" s="42" t="s">
        <v>1200</v>
      </c>
      <c r="Q59" s="101" t="s">
        <v>691</v>
      </c>
      <c r="R59" s="42"/>
      <c r="S59" s="42" t="s">
        <v>691</v>
      </c>
      <c r="T59" s="42" t="s">
        <v>819</v>
      </c>
      <c r="U59" s="42"/>
      <c r="V59" s="43"/>
    </row>
    <row r="60" spans="1:27" s="62" customFormat="1" ht="38.25" x14ac:dyDescent="0.2">
      <c r="A60" s="101" t="str">
        <f t="shared" si="0"/>
        <v>BPI-2400 inputsDetailed model calibration baseload absolute errorFractionPreConsumption/ConsumptionDetails/ConsumptionInfo/BPI2400Inputs/DetailedModelCalibrationBaseloadAbsoluteError</v>
      </c>
      <c r="B60" s="42" t="s">
        <v>472</v>
      </c>
      <c r="C60" s="42" t="s">
        <v>482</v>
      </c>
      <c r="D60" s="42" t="s">
        <v>505</v>
      </c>
      <c r="E60" s="42" t="s">
        <v>7</v>
      </c>
      <c r="F60" s="43" t="str">
        <f t="shared" si="1"/>
        <v/>
      </c>
      <c r="G60" s="42" t="s">
        <v>7</v>
      </c>
      <c r="H60" s="43" t="str">
        <f t="shared" si="1"/>
        <v/>
      </c>
      <c r="I60" s="42" t="s">
        <v>7</v>
      </c>
      <c r="J60" s="43" t="str">
        <f t="shared" ref="J60" si="112">IF(OR(I60="Required", I60="Dependent &amp; Required"), "X", "")</f>
        <v/>
      </c>
      <c r="K60" s="43" t="s">
        <v>7</v>
      </c>
      <c r="L60" s="43" t="str">
        <f t="shared" ref="L60" si="113">IF(OR(K60="Required", K60="Dependent &amp; Required"), "X", "")</f>
        <v/>
      </c>
      <c r="M60" s="106" t="s">
        <v>1204</v>
      </c>
      <c r="N60" s="42" t="s">
        <v>21</v>
      </c>
      <c r="O60" s="42" t="s">
        <v>537</v>
      </c>
      <c r="P60" s="42" t="s">
        <v>1200</v>
      </c>
      <c r="Q60" s="101" t="s">
        <v>691</v>
      </c>
      <c r="R60" s="42"/>
      <c r="S60" s="42" t="s">
        <v>691</v>
      </c>
      <c r="T60" s="42" t="s">
        <v>819</v>
      </c>
      <c r="U60" s="42"/>
      <c r="V60" s="43"/>
    </row>
    <row r="61" spans="1:27" s="62" customFormat="1" ht="38.25" x14ac:dyDescent="0.2">
      <c r="A61" s="101" t="str">
        <f t="shared" si="0"/>
        <v>BPI-2400 inputsDetailed model calibration cooling bias errorFractionPreConsumption/ConsumptionDetails/ConsumptionInfo/BPI2400Inputs/DetailedModelCalibrationCoolingBiasError</v>
      </c>
      <c r="B61" s="42" t="s">
        <v>472</v>
      </c>
      <c r="C61" s="42" t="s">
        <v>483</v>
      </c>
      <c r="D61" s="42" t="s">
        <v>505</v>
      </c>
      <c r="E61" s="42" t="s">
        <v>7</v>
      </c>
      <c r="F61" s="43" t="str">
        <f t="shared" si="1"/>
        <v/>
      </c>
      <c r="G61" s="42" t="s">
        <v>7</v>
      </c>
      <c r="H61" s="43" t="str">
        <f t="shared" si="1"/>
        <v/>
      </c>
      <c r="I61" s="42" t="s">
        <v>7</v>
      </c>
      <c r="J61" s="43" t="str">
        <f t="shared" ref="J61" si="114">IF(OR(I61="Required", I61="Dependent &amp; Required"), "X", "")</f>
        <v/>
      </c>
      <c r="K61" s="43" t="s">
        <v>7</v>
      </c>
      <c r="L61" s="43" t="str">
        <f t="shared" ref="L61" si="115">IF(OR(K61="Required", K61="Dependent &amp; Required"), "X", "")</f>
        <v/>
      </c>
      <c r="M61" s="106" t="s">
        <v>1204</v>
      </c>
      <c r="N61" s="42" t="s">
        <v>21</v>
      </c>
      <c r="O61" s="42" t="s">
        <v>538</v>
      </c>
      <c r="P61" s="42" t="s">
        <v>1200</v>
      </c>
      <c r="Q61" s="101" t="s">
        <v>691</v>
      </c>
      <c r="R61" s="42"/>
      <c r="S61" s="42" t="s">
        <v>691</v>
      </c>
      <c r="T61" s="42" t="s">
        <v>819</v>
      </c>
      <c r="U61" s="42"/>
      <c r="V61" s="43"/>
    </row>
    <row r="62" spans="1:27" s="62" customFormat="1" ht="38.25" x14ac:dyDescent="0.2">
      <c r="A62" s="101" t="str">
        <f t="shared" si="0"/>
        <v>BPI-2400 inputsDetailed model calibration cooling absolute errorFractionPreConsumption/ConsumptionDetails/ConsumptionInfo/BPI2400Inputs/DetailedModelCalibrationCoolingAbsoluteError</v>
      </c>
      <c r="B62" s="42" t="s">
        <v>472</v>
      </c>
      <c r="C62" s="42" t="s">
        <v>484</v>
      </c>
      <c r="D62" s="42" t="s">
        <v>505</v>
      </c>
      <c r="E62" s="42" t="s">
        <v>7</v>
      </c>
      <c r="F62" s="43" t="str">
        <f t="shared" si="1"/>
        <v/>
      </c>
      <c r="G62" s="42" t="s">
        <v>7</v>
      </c>
      <c r="H62" s="43" t="str">
        <f t="shared" si="1"/>
        <v/>
      </c>
      <c r="I62" s="42" t="s">
        <v>7</v>
      </c>
      <c r="J62" s="43" t="str">
        <f t="shared" ref="J62" si="116">IF(OR(I62="Required", I62="Dependent &amp; Required"), "X", "")</f>
        <v/>
      </c>
      <c r="K62" s="43" t="s">
        <v>7</v>
      </c>
      <c r="L62" s="43" t="str">
        <f t="shared" ref="L62" si="117">IF(OR(K62="Required", K62="Dependent &amp; Required"), "X", "")</f>
        <v/>
      </c>
      <c r="M62" s="106" t="s">
        <v>1204</v>
      </c>
      <c r="N62" s="42" t="s">
        <v>21</v>
      </c>
      <c r="O62" s="42" t="s">
        <v>539</v>
      </c>
      <c r="P62" s="42" t="s">
        <v>1200</v>
      </c>
      <c r="Q62" s="101" t="s">
        <v>691</v>
      </c>
      <c r="R62" s="42"/>
      <c r="S62" s="42" t="s">
        <v>691</v>
      </c>
      <c r="T62" s="42" t="s">
        <v>819</v>
      </c>
      <c r="U62" s="42"/>
      <c r="V62" s="43"/>
    </row>
    <row r="63" spans="1:27" s="62" customFormat="1" ht="38.25" x14ac:dyDescent="0.2">
      <c r="A63" s="101" t="str">
        <f t="shared" si="0"/>
        <v>BPI-2400 inputsDetailed model calibration baseload bias errorFractionPreConsumption/ConsumptionDetails/ConsumptionInfo/BPI2400Inputs/DetailedModelCalibrationBaseloadBiasError</v>
      </c>
      <c r="B63" s="42" t="s">
        <v>472</v>
      </c>
      <c r="C63" s="42" t="s">
        <v>485</v>
      </c>
      <c r="D63" s="42" t="s">
        <v>505</v>
      </c>
      <c r="E63" s="42" t="s">
        <v>7</v>
      </c>
      <c r="F63" s="43" t="str">
        <f t="shared" si="1"/>
        <v/>
      </c>
      <c r="G63" s="42" t="s">
        <v>7</v>
      </c>
      <c r="H63" s="43" t="str">
        <f t="shared" si="1"/>
        <v/>
      </c>
      <c r="I63" s="42" t="s">
        <v>7</v>
      </c>
      <c r="J63" s="43" t="str">
        <f t="shared" ref="J63" si="118">IF(OR(I63="Required", I63="Dependent &amp; Required"), "X", "")</f>
        <v/>
      </c>
      <c r="K63" s="43" t="s">
        <v>7</v>
      </c>
      <c r="L63" s="43" t="str">
        <f t="shared" ref="L63" si="119">IF(OR(K63="Required", K63="Dependent &amp; Required"), "X", "")</f>
        <v/>
      </c>
      <c r="M63" s="106" t="s">
        <v>1204</v>
      </c>
      <c r="N63" s="42" t="s">
        <v>21</v>
      </c>
      <c r="O63" s="42" t="s">
        <v>540</v>
      </c>
      <c r="P63" s="42" t="s">
        <v>1200</v>
      </c>
      <c r="Q63" s="101" t="s">
        <v>691</v>
      </c>
      <c r="R63" s="42"/>
      <c r="S63" s="42" t="s">
        <v>691</v>
      </c>
      <c r="T63" s="42" t="s">
        <v>819</v>
      </c>
      <c r="U63" s="42"/>
      <c r="V63" s="43"/>
    </row>
    <row r="64" spans="1:27" s="62" customFormat="1" ht="38.25" x14ac:dyDescent="0.2">
      <c r="A64" s="101" t="str">
        <f t="shared" si="0"/>
        <v>BPI-2400 inputsDetailed model calibration heating absolute errorFractionPreConsumption/ConsumptionDetails/ConsumptionInfo/BPI2400Inputs/DetailedModelCalibrationHeatingAbsoluteError</v>
      </c>
      <c r="B64" s="42" t="s">
        <v>472</v>
      </c>
      <c r="C64" s="42" t="s">
        <v>486</v>
      </c>
      <c r="D64" s="42" t="s">
        <v>505</v>
      </c>
      <c r="E64" s="42" t="s">
        <v>7</v>
      </c>
      <c r="F64" s="43" t="str">
        <f t="shared" si="1"/>
        <v/>
      </c>
      <c r="G64" s="42" t="s">
        <v>7</v>
      </c>
      <c r="H64" s="43" t="str">
        <f t="shared" si="1"/>
        <v/>
      </c>
      <c r="I64" s="42" t="s">
        <v>7</v>
      </c>
      <c r="J64" s="43" t="str">
        <f t="shared" ref="J64" si="120">IF(OR(I64="Required", I64="Dependent &amp; Required"), "X", "")</f>
        <v/>
      </c>
      <c r="K64" s="43" t="s">
        <v>7</v>
      </c>
      <c r="L64" s="43" t="str">
        <f t="shared" ref="L64" si="121">IF(OR(K64="Required", K64="Dependent &amp; Required"), "X", "")</f>
        <v/>
      </c>
      <c r="M64" s="106" t="s">
        <v>1204</v>
      </c>
      <c r="N64" s="42" t="s">
        <v>21</v>
      </c>
      <c r="O64" s="42" t="s">
        <v>541</v>
      </c>
      <c r="P64" s="42" t="s">
        <v>1200</v>
      </c>
      <c r="Q64" s="101" t="s">
        <v>691</v>
      </c>
      <c r="R64" s="42"/>
      <c r="S64" s="42" t="s">
        <v>691</v>
      </c>
      <c r="T64" s="42" t="s">
        <v>819</v>
      </c>
      <c r="U64" s="42"/>
      <c r="V64" s="43"/>
    </row>
    <row r="65" spans="1:22" s="62" customFormat="1" ht="38.25" x14ac:dyDescent="0.2">
      <c r="A65" s="101" t="str">
        <f t="shared" si="0"/>
        <v>Carbon monoxide test (test-in)Current conditionNumber (ppm)PreBuilding/BuildingDetails/HealthAndSafety/CombustionAppliances/CombustionApplianceZone/CombustionApplianceTest/CarbonMonoxideTest/CurrentCondition</v>
      </c>
      <c r="B65" s="42" t="s">
        <v>565</v>
      </c>
      <c r="C65" s="42" t="s">
        <v>119</v>
      </c>
      <c r="D65" s="42" t="s">
        <v>527</v>
      </c>
      <c r="E65" s="42" t="s">
        <v>7</v>
      </c>
      <c r="F65" s="43" t="str">
        <f t="shared" si="1"/>
        <v/>
      </c>
      <c r="G65" s="42" t="s">
        <v>7</v>
      </c>
      <c r="H65" s="43" t="str">
        <f t="shared" si="1"/>
        <v/>
      </c>
      <c r="I65" s="42" t="s">
        <v>7</v>
      </c>
      <c r="J65" s="43" t="str">
        <f t="shared" ref="J65" si="122">IF(OR(I65="Required", I65="Dependent &amp; Required"), "X", "")</f>
        <v/>
      </c>
      <c r="K65" s="43" t="s">
        <v>7</v>
      </c>
      <c r="L65" s="43" t="str">
        <f t="shared" ref="L65" si="123">IF(OR(K65="Required", K65="Dependent &amp; Required"), "X", "")</f>
        <v/>
      </c>
      <c r="M65" s="106" t="s">
        <v>1204</v>
      </c>
      <c r="N65" s="42" t="s">
        <v>21</v>
      </c>
      <c r="O65" s="42" t="s">
        <v>121</v>
      </c>
      <c r="P65" s="42" t="s">
        <v>1200</v>
      </c>
      <c r="Q65" s="101" t="s">
        <v>691</v>
      </c>
      <c r="R65" s="42"/>
      <c r="S65" s="42" t="s">
        <v>691</v>
      </c>
      <c r="T65" s="42" t="s">
        <v>819</v>
      </c>
      <c r="U65" s="42"/>
      <c r="V65" s="43"/>
    </row>
    <row r="66" spans="1:22" s="62" customFormat="1" ht="102" x14ac:dyDescent="0.2">
      <c r="A66" s="101" t="str">
        <f t="shared" si="0"/>
        <v>Carbon monoxide test (test-in)Test resultEnumerationPreBuilding/BuildingDetails/HealthAndSafety/CombustionAppliances/CombustionApplianceZone/CombustionApplianceTest/CarbonMonoxideTest/TestResult</v>
      </c>
      <c r="B66" s="42" t="s">
        <v>565</v>
      </c>
      <c r="C66" s="42" t="s">
        <v>566</v>
      </c>
      <c r="D66" s="42" t="s">
        <v>504</v>
      </c>
      <c r="E66" s="42" t="s">
        <v>7</v>
      </c>
      <c r="F66" s="43" t="str">
        <f t="shared" si="1"/>
        <v/>
      </c>
      <c r="G66" s="42" t="s">
        <v>7</v>
      </c>
      <c r="H66" s="43" t="str">
        <f t="shared" si="1"/>
        <v/>
      </c>
      <c r="I66" s="42" t="s">
        <v>7</v>
      </c>
      <c r="J66" s="43" t="str">
        <f t="shared" ref="J66" si="124">IF(OR(I66="Required", I66="Dependent &amp; Required"), "X", "")</f>
        <v/>
      </c>
      <c r="K66" s="43" t="s">
        <v>7</v>
      </c>
      <c r="L66" s="43" t="str">
        <f t="shared" ref="L66" si="125">IF(OR(K66="Required", K66="Dependent &amp; Required"), "X", "")</f>
        <v/>
      </c>
      <c r="M66" s="106" t="s">
        <v>1204</v>
      </c>
      <c r="N66" s="42" t="s">
        <v>21</v>
      </c>
      <c r="O66" s="42" t="s">
        <v>122</v>
      </c>
      <c r="P66" s="42" t="s">
        <v>1200</v>
      </c>
      <c r="Q66" s="101" t="s">
        <v>691</v>
      </c>
      <c r="R66" s="42"/>
      <c r="S66" s="42" t="s">
        <v>691</v>
      </c>
      <c r="T66" s="42" t="s">
        <v>820</v>
      </c>
      <c r="U66" s="42"/>
      <c r="V66" s="43"/>
    </row>
    <row r="67" spans="1:22" s="62" customFormat="1" ht="25.5" x14ac:dyDescent="0.2">
      <c r="A67" s="101" t="str">
        <f t="shared" si="0"/>
        <v>Carbon monoxide test (test-in)Poor scenarioNumber (ppm)PreBuilding/BuildingDetails/HealthAndSafety/CombustionAppliances/CombustionApplianceZone/CombustionApplianceTest/CarbonMonoxideTest/PoorScenario</v>
      </c>
      <c r="B67" s="42" t="s">
        <v>565</v>
      </c>
      <c r="C67" s="42" t="s">
        <v>123</v>
      </c>
      <c r="D67" s="42" t="s">
        <v>527</v>
      </c>
      <c r="E67" s="42" t="s">
        <v>7</v>
      </c>
      <c r="F67" s="43" t="str">
        <f t="shared" si="1"/>
        <v/>
      </c>
      <c r="G67" s="42" t="s">
        <v>7</v>
      </c>
      <c r="H67" s="43" t="str">
        <f t="shared" si="1"/>
        <v/>
      </c>
      <c r="I67" s="42" t="s">
        <v>7</v>
      </c>
      <c r="J67" s="43" t="str">
        <f t="shared" ref="J67" si="126">IF(OR(I67="Required", I67="Dependent &amp; Required"), "X", "")</f>
        <v/>
      </c>
      <c r="K67" s="43" t="s">
        <v>7</v>
      </c>
      <c r="L67" s="43" t="str">
        <f t="shared" ref="L67" si="127">IF(OR(K67="Required", K67="Dependent &amp; Required"), "X", "")</f>
        <v/>
      </c>
      <c r="M67" s="106" t="s">
        <v>1204</v>
      </c>
      <c r="N67" s="42" t="s">
        <v>21</v>
      </c>
      <c r="O67" s="42" t="s">
        <v>124</v>
      </c>
      <c r="P67" s="42" t="s">
        <v>1200</v>
      </c>
      <c r="Q67" s="101" t="s">
        <v>691</v>
      </c>
      <c r="R67" s="42"/>
      <c r="S67" s="42" t="s">
        <v>691</v>
      </c>
      <c r="T67" s="42"/>
      <c r="U67" s="42"/>
      <c r="V67" s="43"/>
    </row>
    <row r="68" spans="1:22" s="62" customFormat="1" ht="25.5" x14ac:dyDescent="0.2">
      <c r="A68" s="101" t="str">
        <f t="shared" si="0"/>
        <v>Carbon monoxide test (test-out)Current conditionNumber (ppm)ProposedBuilding/BuildingDetails/HealthAndSafety/CombustionAppliances/CombustionApplianceZone/CombustionApplianceTest/CarbonMonoxideTest/CurrentCondition</v>
      </c>
      <c r="B68" s="42" t="s">
        <v>575</v>
      </c>
      <c r="C68" s="42" t="s">
        <v>119</v>
      </c>
      <c r="D68" s="42" t="s">
        <v>527</v>
      </c>
      <c r="E68" s="42" t="s">
        <v>20</v>
      </c>
      <c r="F68" s="43" t="str">
        <f t="shared" si="1"/>
        <v>X</v>
      </c>
      <c r="G68" s="42" t="s">
        <v>7</v>
      </c>
      <c r="H68" s="43" t="str">
        <f t="shared" si="1"/>
        <v/>
      </c>
      <c r="I68" s="42" t="s">
        <v>20</v>
      </c>
      <c r="J68" s="43" t="str">
        <f t="shared" ref="J68" si="128">IF(OR(I68="Required", I68="Dependent &amp; Required"), "X", "")</f>
        <v>X</v>
      </c>
      <c r="K68" s="43" t="s">
        <v>7</v>
      </c>
      <c r="L68" s="43" t="str">
        <f t="shared" ref="L68" si="129">IF(OR(K68="Required", K68="Dependent &amp; Required"), "X", "")</f>
        <v/>
      </c>
      <c r="M68" s="106" t="s">
        <v>1203</v>
      </c>
      <c r="N68" s="42" t="s">
        <v>28</v>
      </c>
      <c r="O68" s="42" t="s">
        <v>121</v>
      </c>
      <c r="P68" s="42" t="s">
        <v>1074</v>
      </c>
      <c r="Q68" s="101" t="s">
        <v>691</v>
      </c>
      <c r="R68" s="42"/>
      <c r="S68" s="42" t="s">
        <v>691</v>
      </c>
      <c r="T68" s="42"/>
      <c r="U68" s="42"/>
      <c r="V68" s="43"/>
    </row>
    <row r="69" spans="1:22" s="62" customFormat="1" ht="25.5" x14ac:dyDescent="0.2">
      <c r="A69" s="101" t="str">
        <f t="shared" ref="A69:A132" si="130">IF(LEN(B69&amp;C69&amp;D69&amp;M69&amp;O69)&gt;255, LEFT(B69&amp;C69&amp;D69&amp;M69&amp;O69, 255), B69&amp;C69&amp;D69&amp;M69&amp;O69)</f>
        <v>Carbon monoxide test (test-out)Test resultEnumerationProposedBuilding/BuildingDetails/HealthAndSafety/CombustionAppliances/CombustionApplianceZone/CombustionApplianceTest/CarbonMonoxideTest/TestResult</v>
      </c>
      <c r="B69" s="42" t="s">
        <v>575</v>
      </c>
      <c r="C69" s="42" t="s">
        <v>566</v>
      </c>
      <c r="D69" s="42" t="s">
        <v>504</v>
      </c>
      <c r="E69" s="42" t="s">
        <v>20</v>
      </c>
      <c r="F69" s="43" t="str">
        <f t="shared" ref="F69:H132" si="131">IF(OR(E69="Required", E69="Dependent &amp; Required"), "X", "")</f>
        <v>X</v>
      </c>
      <c r="G69" s="42" t="s">
        <v>7</v>
      </c>
      <c r="H69" s="43" t="str">
        <f t="shared" si="131"/>
        <v/>
      </c>
      <c r="I69" s="42" t="s">
        <v>20</v>
      </c>
      <c r="J69" s="43" t="str">
        <f t="shared" ref="J69" si="132">IF(OR(I69="Required", I69="Dependent &amp; Required"), "X", "")</f>
        <v>X</v>
      </c>
      <c r="K69" s="43" t="s">
        <v>7</v>
      </c>
      <c r="L69" s="43" t="str">
        <f t="shared" ref="L69" si="133">IF(OR(K69="Required", K69="Dependent &amp; Required"), "X", "")</f>
        <v/>
      </c>
      <c r="M69" s="106" t="s">
        <v>1203</v>
      </c>
      <c r="N69" s="42" t="s">
        <v>28</v>
      </c>
      <c r="O69" s="42" t="s">
        <v>122</v>
      </c>
      <c r="P69" s="42" t="s">
        <v>1074</v>
      </c>
      <c r="Q69" s="101" t="s">
        <v>691</v>
      </c>
      <c r="R69" s="42"/>
      <c r="S69" s="42" t="s">
        <v>691</v>
      </c>
      <c r="T69" s="42"/>
      <c r="U69" s="42"/>
      <c r="V69" s="43"/>
    </row>
    <row r="70" spans="1:22" s="62" customFormat="1" ht="25.5" x14ac:dyDescent="0.2">
      <c r="A70" s="101" t="str">
        <f t="shared" si="130"/>
        <v>Carbon monoxide test (test-out)Poor scenarioNumber (ppm)ProposedBuilding/BuildingDetails/HealthAndSafety/CombustionAppliances/CombustionApplianceZone/CombustionApplianceTest/CarbonMonoxideTest/PoorScenario</v>
      </c>
      <c r="B70" s="42" t="s">
        <v>575</v>
      </c>
      <c r="C70" s="42" t="s">
        <v>123</v>
      </c>
      <c r="D70" s="42" t="s">
        <v>527</v>
      </c>
      <c r="E70" s="42" t="s">
        <v>20</v>
      </c>
      <c r="F70" s="43" t="str">
        <f t="shared" si="131"/>
        <v>X</v>
      </c>
      <c r="G70" s="42" t="s">
        <v>7</v>
      </c>
      <c r="H70" s="43" t="str">
        <f t="shared" si="131"/>
        <v/>
      </c>
      <c r="I70" s="42" t="s">
        <v>20</v>
      </c>
      <c r="J70" s="43" t="str">
        <f t="shared" ref="J70" si="134">IF(OR(I70="Required", I70="Dependent &amp; Required"), "X", "")</f>
        <v>X</v>
      </c>
      <c r="K70" s="43" t="s">
        <v>7</v>
      </c>
      <c r="L70" s="43" t="str">
        <f t="shared" ref="L70" si="135">IF(OR(K70="Required", K70="Dependent &amp; Required"), "X", "")</f>
        <v/>
      </c>
      <c r="M70" s="106" t="s">
        <v>1203</v>
      </c>
      <c r="N70" s="42" t="s">
        <v>28</v>
      </c>
      <c r="O70" s="42" t="s">
        <v>124</v>
      </c>
      <c r="P70" s="42" t="s">
        <v>1074</v>
      </c>
      <c r="Q70" s="101" t="s">
        <v>691</v>
      </c>
      <c r="R70" s="42"/>
      <c r="S70" s="42" t="s">
        <v>691</v>
      </c>
      <c r="T70" s="42"/>
      <c r="U70" s="42"/>
      <c r="V70" s="43"/>
    </row>
    <row r="71" spans="1:22" s="62" customFormat="1" ht="38.25" x14ac:dyDescent="0.2">
      <c r="A71" s="101" t="str">
        <f t="shared" si="130"/>
        <v>Carbon monoxide test (test-out)Current conditionNumber (ppm)PostBuilding/BuildingDetails/HealthAndSafety/CombustionAppliances/CombustionApplianceZone/CombustionApplianceTest/CarbonMonoxideTest/CurrentCondition</v>
      </c>
      <c r="B71" s="42" t="s">
        <v>575</v>
      </c>
      <c r="C71" s="42" t="s">
        <v>119</v>
      </c>
      <c r="D71" s="42" t="s">
        <v>527</v>
      </c>
      <c r="E71" s="42" t="s">
        <v>20</v>
      </c>
      <c r="F71" s="43" t="str">
        <f t="shared" si="131"/>
        <v>X</v>
      </c>
      <c r="G71" s="42" t="s">
        <v>7</v>
      </c>
      <c r="H71" s="43" t="str">
        <f t="shared" si="131"/>
        <v/>
      </c>
      <c r="I71" s="42" t="s">
        <v>20</v>
      </c>
      <c r="J71" s="43" t="str">
        <f t="shared" ref="J71" si="136">IF(OR(I71="Required", I71="Dependent &amp; Required"), "X", "")</f>
        <v>X</v>
      </c>
      <c r="K71" s="43" t="s">
        <v>20</v>
      </c>
      <c r="L71" s="43" t="str">
        <f t="shared" ref="L71" si="137">IF(OR(K71="Required", K71="Dependent &amp; Required"), "X", "")</f>
        <v>X</v>
      </c>
      <c r="M71" s="106" t="s">
        <v>1205</v>
      </c>
      <c r="N71" s="42" t="s">
        <v>296</v>
      </c>
      <c r="O71" s="42" t="s">
        <v>121</v>
      </c>
      <c r="P71" s="42" t="s">
        <v>1074</v>
      </c>
      <c r="Q71" s="101" t="s">
        <v>691</v>
      </c>
      <c r="R71" s="42"/>
      <c r="S71" s="42" t="s">
        <v>691</v>
      </c>
      <c r="T71" s="42"/>
      <c r="U71" s="42"/>
      <c r="V71" s="43"/>
    </row>
    <row r="72" spans="1:22" s="62" customFormat="1" ht="38.25" x14ac:dyDescent="0.2">
      <c r="A72" s="101" t="str">
        <f t="shared" si="130"/>
        <v>Carbon monoxide test (test-out)Test resultEnumerationPostBuilding/BuildingDetails/HealthAndSafety/CombustionAppliances/CombustionApplianceZone/CombustionApplianceTest/CarbonMonoxideTest/TestResult</v>
      </c>
      <c r="B72" s="42" t="s">
        <v>575</v>
      </c>
      <c r="C72" s="42" t="s">
        <v>566</v>
      </c>
      <c r="D72" s="42" t="s">
        <v>504</v>
      </c>
      <c r="E72" s="42" t="s">
        <v>20</v>
      </c>
      <c r="F72" s="43" t="str">
        <f t="shared" si="131"/>
        <v>X</v>
      </c>
      <c r="G72" s="42" t="s">
        <v>7</v>
      </c>
      <c r="H72" s="43" t="str">
        <f t="shared" si="131"/>
        <v/>
      </c>
      <c r="I72" s="42" t="s">
        <v>20</v>
      </c>
      <c r="J72" s="43" t="str">
        <f t="shared" ref="J72" si="138">IF(OR(I72="Required", I72="Dependent &amp; Required"), "X", "")</f>
        <v>X</v>
      </c>
      <c r="K72" s="43" t="s">
        <v>20</v>
      </c>
      <c r="L72" s="43" t="str">
        <f t="shared" ref="L72" si="139">IF(OR(K72="Required", K72="Dependent &amp; Required"), "X", "")</f>
        <v>X</v>
      </c>
      <c r="M72" s="106" t="s">
        <v>1205</v>
      </c>
      <c r="N72" s="42" t="s">
        <v>296</v>
      </c>
      <c r="O72" s="42" t="s">
        <v>122</v>
      </c>
      <c r="P72" s="42" t="s">
        <v>1074</v>
      </c>
      <c r="Q72" s="101" t="s">
        <v>691</v>
      </c>
      <c r="R72" s="42"/>
      <c r="S72" s="42" t="s">
        <v>691</v>
      </c>
      <c r="T72" s="42"/>
      <c r="U72" s="42"/>
      <c r="V72" s="43"/>
    </row>
    <row r="73" spans="1:22" s="62" customFormat="1" ht="51" x14ac:dyDescent="0.2">
      <c r="A73" s="101" t="str">
        <f t="shared" si="130"/>
        <v>Carbon monoxide test (test-out)Poor scenarioNumber (ppm)PostBuilding/BuildingDetails/HealthAndSafety/CombustionAppliances/CombustionApplianceZone/CombustionApplianceTest/CarbonMonoxideTest/PoorScenario</v>
      </c>
      <c r="B73" s="42" t="s">
        <v>575</v>
      </c>
      <c r="C73" s="42" t="s">
        <v>123</v>
      </c>
      <c r="D73" s="42" t="s">
        <v>527</v>
      </c>
      <c r="E73" s="42" t="s">
        <v>20</v>
      </c>
      <c r="F73" s="43" t="str">
        <f t="shared" si="131"/>
        <v>X</v>
      </c>
      <c r="G73" s="42" t="s">
        <v>7</v>
      </c>
      <c r="H73" s="43" t="str">
        <f t="shared" si="131"/>
        <v/>
      </c>
      <c r="I73" s="42" t="s">
        <v>20</v>
      </c>
      <c r="J73" s="43" t="str">
        <f t="shared" ref="J73" si="140">IF(OR(I73="Required", I73="Dependent &amp; Required"), "X", "")</f>
        <v>X</v>
      </c>
      <c r="K73" s="43" t="s">
        <v>20</v>
      </c>
      <c r="L73" s="43" t="str">
        <f t="shared" ref="L73" si="141">IF(OR(K73="Required", K73="Dependent &amp; Required"), "X", "")</f>
        <v>X</v>
      </c>
      <c r="M73" s="106" t="s">
        <v>1205</v>
      </c>
      <c r="N73" s="42" t="s">
        <v>296</v>
      </c>
      <c r="O73" s="42" t="s">
        <v>124</v>
      </c>
      <c r="P73" s="42" t="s">
        <v>1074</v>
      </c>
      <c r="Q73" s="101" t="s">
        <v>691</v>
      </c>
      <c r="R73" s="42"/>
      <c r="S73" s="42" t="s">
        <v>691</v>
      </c>
      <c r="T73" s="42" t="s">
        <v>812</v>
      </c>
      <c r="U73" s="42"/>
      <c r="V73" s="43"/>
    </row>
    <row r="74" spans="1:22" s="62" customFormat="1" ht="25.5" x14ac:dyDescent="0.2">
      <c r="A74" s="101" t="str">
        <f t="shared" si="130"/>
        <v>Combustion appliance test (test-in)CAZ applianceSystem IDPreBuilding/BuildingDetails/HealthAndSafety/CombustionAppliances/CombustionApplianceZone/CombustionApplianceTest/CAZAppliance</v>
      </c>
      <c r="B74" s="42" t="s">
        <v>716</v>
      </c>
      <c r="C74" s="42" t="s">
        <v>562</v>
      </c>
      <c r="D74" s="42" t="s">
        <v>117</v>
      </c>
      <c r="E74" s="42" t="s">
        <v>7</v>
      </c>
      <c r="F74" s="43" t="str">
        <f t="shared" si="131"/>
        <v/>
      </c>
      <c r="G74" s="42" t="s">
        <v>7</v>
      </c>
      <c r="H74" s="43" t="str">
        <f t="shared" si="131"/>
        <v/>
      </c>
      <c r="I74" s="42" t="s">
        <v>7</v>
      </c>
      <c r="J74" s="43" t="str">
        <f t="shared" ref="J74" si="142">IF(OR(I74="Required", I74="Dependent &amp; Required"), "X", "")</f>
        <v/>
      </c>
      <c r="K74" s="43" t="s">
        <v>7</v>
      </c>
      <c r="L74" s="43" t="str">
        <f t="shared" ref="L74" si="143">IF(OR(K74="Required", K74="Dependent &amp; Required"), "X", "")</f>
        <v/>
      </c>
      <c r="M74" s="106" t="s">
        <v>1204</v>
      </c>
      <c r="N74" s="42" t="s">
        <v>21</v>
      </c>
      <c r="O74" s="42" t="s">
        <v>118</v>
      </c>
      <c r="P74" s="42" t="s">
        <v>1200</v>
      </c>
      <c r="Q74" s="101" t="s">
        <v>691</v>
      </c>
      <c r="R74" s="42"/>
      <c r="S74" s="42" t="s">
        <v>691</v>
      </c>
      <c r="T74" s="42"/>
      <c r="U74" s="42"/>
      <c r="V74" s="43"/>
    </row>
    <row r="75" spans="1:22" s="62" customFormat="1" ht="25.5" x14ac:dyDescent="0.2">
      <c r="A75" s="101" t="str">
        <f t="shared" si="130"/>
        <v>Combustion appliance test (test-in)Leaks addressedBooleanPreBuilding/BuildingDetails/HealthAndSafety/CombustionAppliances/CombustionApplianceZone/CombustionApplianceTest/FuelLeaks/LeaksAddressed</v>
      </c>
      <c r="B75" s="42" t="s">
        <v>716</v>
      </c>
      <c r="C75" s="42" t="s">
        <v>128</v>
      </c>
      <c r="D75" s="42" t="s">
        <v>520</v>
      </c>
      <c r="E75" s="42" t="s">
        <v>7</v>
      </c>
      <c r="F75" s="43" t="str">
        <f t="shared" si="131"/>
        <v/>
      </c>
      <c r="G75" s="42" t="s">
        <v>7</v>
      </c>
      <c r="H75" s="43" t="str">
        <f t="shared" si="131"/>
        <v/>
      </c>
      <c r="I75" s="42" t="s">
        <v>7</v>
      </c>
      <c r="J75" s="43" t="str">
        <f t="shared" ref="J75" si="144">IF(OR(I75="Required", I75="Dependent &amp; Required"), "X", "")</f>
        <v/>
      </c>
      <c r="K75" s="43" t="s">
        <v>7</v>
      </c>
      <c r="L75" s="43" t="str">
        <f t="shared" ref="L75" si="145">IF(OR(K75="Required", K75="Dependent &amp; Required"), "X", "")</f>
        <v/>
      </c>
      <c r="M75" s="106" t="s">
        <v>1204</v>
      </c>
      <c r="N75" s="42" t="s">
        <v>21</v>
      </c>
      <c r="O75" s="42" t="s">
        <v>129</v>
      </c>
      <c r="P75" s="42" t="s">
        <v>1200</v>
      </c>
      <c r="Q75" s="101" t="s">
        <v>691</v>
      </c>
      <c r="R75" s="42"/>
      <c r="S75" s="42" t="s">
        <v>691</v>
      </c>
      <c r="T75" s="42"/>
      <c r="U75" s="42"/>
      <c r="V75" s="43"/>
    </row>
    <row r="76" spans="1:22" s="62" customFormat="1" ht="25.5" x14ac:dyDescent="0.2">
      <c r="A76" s="101" t="str">
        <f t="shared" si="130"/>
        <v>Combustion appliance test (test-in)Fuel leaks identifiedBooleanPreBuilding/BuildingDetails/HealthAndSafety/CombustionAppliances/CombustionApplianceZone/CombustionApplianceTest/FuelLeaks/LeaksIdentified</v>
      </c>
      <c r="B76" s="42" t="s">
        <v>716</v>
      </c>
      <c r="C76" s="42" t="s">
        <v>130</v>
      </c>
      <c r="D76" s="42" t="s">
        <v>520</v>
      </c>
      <c r="E76" s="42" t="s">
        <v>7</v>
      </c>
      <c r="F76" s="43" t="str">
        <f t="shared" si="131"/>
        <v/>
      </c>
      <c r="G76" s="42" t="s">
        <v>7</v>
      </c>
      <c r="H76" s="43" t="str">
        <f t="shared" si="131"/>
        <v/>
      </c>
      <c r="I76" s="42" t="s">
        <v>7</v>
      </c>
      <c r="J76" s="43" t="str">
        <f t="shared" ref="J76" si="146">IF(OR(I76="Required", I76="Dependent &amp; Required"), "X", "")</f>
        <v/>
      </c>
      <c r="K76" s="43" t="s">
        <v>7</v>
      </c>
      <c r="L76" s="43" t="str">
        <f t="shared" ref="L76" si="147">IF(OR(K76="Required", K76="Dependent &amp; Required"), "X", "")</f>
        <v/>
      </c>
      <c r="M76" s="106" t="s">
        <v>1204</v>
      </c>
      <c r="N76" s="42" t="s">
        <v>21</v>
      </c>
      <c r="O76" s="42" t="s">
        <v>131</v>
      </c>
      <c r="P76" s="42" t="s">
        <v>1200</v>
      </c>
      <c r="Q76" s="101" t="s">
        <v>691</v>
      </c>
      <c r="R76" s="42"/>
      <c r="S76" s="42" t="s">
        <v>691</v>
      </c>
      <c r="T76" s="42"/>
      <c r="U76" s="42"/>
      <c r="V76" s="43"/>
    </row>
    <row r="77" spans="1:22" s="62" customFormat="1" ht="25.5" x14ac:dyDescent="0.2">
      <c r="A77" s="101" t="str">
        <f t="shared" si="130"/>
        <v>Combustion appliance test (test-in)Maximum ambient CO in living space during auditNumber (ppm)PreBuilding/BuildingDetails/HealthAndSafety/CombustionAppliances/CombustionApplianceZone/CombustionApplianceTest/CarbonMonoxideTest/MaxAmbientCOinLivingSpaceDuri</v>
      </c>
      <c r="B77" s="42" t="s">
        <v>716</v>
      </c>
      <c r="C77" s="42" t="s">
        <v>572</v>
      </c>
      <c r="D77" s="42" t="s">
        <v>527</v>
      </c>
      <c r="E77" s="42" t="s">
        <v>7</v>
      </c>
      <c r="F77" s="43" t="str">
        <f t="shared" si="131"/>
        <v/>
      </c>
      <c r="G77" s="42" t="s">
        <v>7</v>
      </c>
      <c r="H77" s="43" t="str">
        <f t="shared" si="131"/>
        <v/>
      </c>
      <c r="I77" s="42" t="s">
        <v>7</v>
      </c>
      <c r="J77" s="43" t="str">
        <f t="shared" ref="J77" si="148">IF(OR(I77="Required", I77="Dependent &amp; Required"), "X", "")</f>
        <v/>
      </c>
      <c r="K77" s="43" t="s">
        <v>7</v>
      </c>
      <c r="L77" s="43" t="str">
        <f t="shared" ref="L77" si="149">IF(OR(K77="Required", K77="Dependent &amp; Required"), "X", "")</f>
        <v/>
      </c>
      <c r="M77" s="106" t="s">
        <v>1204</v>
      </c>
      <c r="N77" s="42" t="s">
        <v>21</v>
      </c>
      <c r="O77" s="42" t="s">
        <v>132</v>
      </c>
      <c r="P77" s="42"/>
      <c r="Q77" s="101" t="s">
        <v>691</v>
      </c>
      <c r="R77" s="42"/>
      <c r="S77" s="42" t="s">
        <v>691</v>
      </c>
      <c r="T77" s="42"/>
      <c r="U77" s="42"/>
      <c r="V77" s="43"/>
    </row>
    <row r="78" spans="1:22" s="62" customFormat="1" ht="25.5" x14ac:dyDescent="0.2">
      <c r="A78" s="101" t="str">
        <f t="shared" si="130"/>
        <v>Combustion appliance test (test-in)Outside temperature at time of flue draft testNumber (degrees F)PreBuilding/BuildingDetails/HealthAndSafety/CombustionAppliances/CombustionApplianceZone/CombustionApplianceTest/OutsideTemperatureFlueDraftTest</v>
      </c>
      <c r="B78" s="42" t="s">
        <v>716</v>
      </c>
      <c r="C78" s="42" t="s">
        <v>133</v>
      </c>
      <c r="D78" s="42" t="s">
        <v>573</v>
      </c>
      <c r="E78" s="42" t="s">
        <v>7</v>
      </c>
      <c r="F78" s="43" t="str">
        <f t="shared" si="131"/>
        <v/>
      </c>
      <c r="G78" s="42" t="s">
        <v>7</v>
      </c>
      <c r="H78" s="43" t="str">
        <f t="shared" si="131"/>
        <v/>
      </c>
      <c r="I78" s="42" t="s">
        <v>7</v>
      </c>
      <c r="J78" s="43" t="str">
        <f t="shared" ref="J78" si="150">IF(OR(I78="Required", I78="Dependent &amp; Required"), "X", "")</f>
        <v/>
      </c>
      <c r="K78" s="43" t="s">
        <v>7</v>
      </c>
      <c r="L78" s="43" t="str">
        <f t="shared" ref="L78" si="151">IF(OR(K78="Required", K78="Dependent &amp; Required"), "X", "")</f>
        <v/>
      </c>
      <c r="M78" s="106" t="s">
        <v>1204</v>
      </c>
      <c r="N78" s="42" t="s">
        <v>21</v>
      </c>
      <c r="O78" s="42" t="s">
        <v>134</v>
      </c>
      <c r="P78" s="42" t="s">
        <v>1200</v>
      </c>
      <c r="Q78" s="101" t="s">
        <v>691</v>
      </c>
      <c r="R78" s="42"/>
      <c r="S78" s="42" t="s">
        <v>691</v>
      </c>
      <c r="T78" s="42"/>
      <c r="U78" s="42"/>
      <c r="V78" s="43"/>
    </row>
    <row r="79" spans="1:22" s="62" customFormat="1" ht="25.5" x14ac:dyDescent="0.2">
      <c r="A79" s="101" t="str">
        <f t="shared" si="130"/>
        <v>Combustion appliance test (test-out)Leaks addressedBooleanProposedBuilding/BuildingDetails/HealthAndSafety/CombustionAppliances/CombustionApplianceZone/CombustionApplianceTest/FuelLeaks/LeaksAddressed</v>
      </c>
      <c r="B79" s="42" t="s">
        <v>717</v>
      </c>
      <c r="C79" s="42" t="s">
        <v>128</v>
      </c>
      <c r="D79" s="42" t="s">
        <v>520</v>
      </c>
      <c r="E79" s="42" t="s">
        <v>20</v>
      </c>
      <c r="F79" s="43" t="str">
        <f t="shared" si="131"/>
        <v>X</v>
      </c>
      <c r="G79" s="42" t="s">
        <v>7</v>
      </c>
      <c r="H79" s="43" t="str">
        <f t="shared" si="131"/>
        <v/>
      </c>
      <c r="I79" s="42" t="s">
        <v>7</v>
      </c>
      <c r="J79" s="43" t="str">
        <f t="shared" ref="J79" si="152">IF(OR(I79="Required", I79="Dependent &amp; Required"), "X", "")</f>
        <v/>
      </c>
      <c r="K79" s="43" t="s">
        <v>7</v>
      </c>
      <c r="L79" s="43" t="str">
        <f t="shared" ref="L79" si="153">IF(OR(K79="Required", K79="Dependent &amp; Required"), "X", "")</f>
        <v/>
      </c>
      <c r="M79" s="106" t="s">
        <v>1203</v>
      </c>
      <c r="N79" s="42" t="s">
        <v>28</v>
      </c>
      <c r="O79" s="42" t="s">
        <v>129</v>
      </c>
      <c r="P79" s="42" t="s">
        <v>1200</v>
      </c>
      <c r="Q79" s="101" t="s">
        <v>691</v>
      </c>
      <c r="R79" s="42"/>
      <c r="S79" s="42" t="s">
        <v>691</v>
      </c>
      <c r="T79" s="42"/>
      <c r="U79" s="42"/>
      <c r="V79" s="43"/>
    </row>
    <row r="80" spans="1:22" s="62" customFormat="1" ht="25.5" x14ac:dyDescent="0.2">
      <c r="A80" s="101" t="str">
        <f t="shared" si="130"/>
        <v>Combustion appliance test (test-out)Fuel leaks identifiedBooleanProposedBuilding/BuildingDetails/HealthAndSafety/CombustionAppliances/CombustionApplianceZone/CombustionApplianceTest/FuelLeaks/LeaksIdentified</v>
      </c>
      <c r="B80" s="42" t="s">
        <v>717</v>
      </c>
      <c r="C80" s="42" t="s">
        <v>130</v>
      </c>
      <c r="D80" s="42" t="s">
        <v>520</v>
      </c>
      <c r="E80" s="42" t="s">
        <v>20</v>
      </c>
      <c r="F80" s="43" t="str">
        <f t="shared" si="131"/>
        <v>X</v>
      </c>
      <c r="G80" s="42" t="s">
        <v>7</v>
      </c>
      <c r="H80" s="43" t="str">
        <f t="shared" si="131"/>
        <v/>
      </c>
      <c r="I80" s="42" t="s">
        <v>7</v>
      </c>
      <c r="J80" s="43" t="str">
        <f t="shared" ref="J80" si="154">IF(OR(I80="Required", I80="Dependent &amp; Required"), "X", "")</f>
        <v/>
      </c>
      <c r="K80" s="43" t="s">
        <v>7</v>
      </c>
      <c r="L80" s="43" t="str">
        <f t="shared" ref="L80" si="155">IF(OR(K80="Required", K80="Dependent &amp; Required"), "X", "")</f>
        <v/>
      </c>
      <c r="M80" s="106" t="s">
        <v>1203</v>
      </c>
      <c r="N80" s="42" t="s">
        <v>28</v>
      </c>
      <c r="O80" s="42" t="s">
        <v>131</v>
      </c>
      <c r="P80" s="42" t="s">
        <v>1200</v>
      </c>
      <c r="Q80" s="101" t="s">
        <v>691</v>
      </c>
      <c r="R80" s="42"/>
      <c r="S80" s="42" t="s">
        <v>691</v>
      </c>
      <c r="T80" s="42"/>
      <c r="U80" s="42"/>
      <c r="V80" s="43"/>
    </row>
    <row r="81" spans="1:22" s="62" customFormat="1" ht="25.5" x14ac:dyDescent="0.2">
      <c r="A81" s="101" t="str">
        <f t="shared" si="130"/>
        <v>Combustion appliance test (test-out)Maximum ambient CO in living space during auditNumber (ppm)ProposedBuilding/BuildingDetails/HealthAndSafety/CombustionAppliances/CombustionApplianceZone/CombustionApplianceTest/CarbonMonoxideTest/MaxAmbientCOinLivingSpa</v>
      </c>
      <c r="B81" s="42" t="s">
        <v>717</v>
      </c>
      <c r="C81" s="42" t="s">
        <v>572</v>
      </c>
      <c r="D81" s="42" t="s">
        <v>527</v>
      </c>
      <c r="E81" s="42" t="s">
        <v>7</v>
      </c>
      <c r="F81" s="43" t="str">
        <f t="shared" si="131"/>
        <v/>
      </c>
      <c r="G81" s="42" t="s">
        <v>7</v>
      </c>
      <c r="H81" s="43" t="str">
        <f t="shared" si="131"/>
        <v/>
      </c>
      <c r="I81" s="42" t="s">
        <v>7</v>
      </c>
      <c r="J81" s="43" t="str">
        <f t="shared" ref="J81" si="156">IF(OR(I81="Required", I81="Dependent &amp; Required"), "X", "")</f>
        <v/>
      </c>
      <c r="K81" s="43" t="s">
        <v>7</v>
      </c>
      <c r="L81" s="43" t="str">
        <f t="shared" ref="L81" si="157">IF(OR(K81="Required", K81="Dependent &amp; Required"), "X", "")</f>
        <v/>
      </c>
      <c r="M81" s="106" t="s">
        <v>1203</v>
      </c>
      <c r="N81" s="42" t="s">
        <v>28</v>
      </c>
      <c r="O81" s="42" t="s">
        <v>132</v>
      </c>
      <c r="P81" s="42"/>
      <c r="Q81" s="101" t="s">
        <v>691</v>
      </c>
      <c r="R81" s="42"/>
      <c r="S81" s="42" t="s">
        <v>691</v>
      </c>
      <c r="T81" s="42"/>
      <c r="U81" s="42"/>
      <c r="V81" s="43"/>
    </row>
    <row r="82" spans="1:22" s="62" customFormat="1" ht="38.25" x14ac:dyDescent="0.2">
      <c r="A82" s="101" t="str">
        <f t="shared" si="130"/>
        <v>Combustion appliance test (test-out)NotesTextProposedBuilding/BuildingDetails/HealthAndSafety/CombustionAppliances/CombustionApplianceZone/CombustionApplianceTest/Notes</v>
      </c>
      <c r="B82" s="42" t="s">
        <v>717</v>
      </c>
      <c r="C82" s="42" t="s">
        <v>114</v>
      </c>
      <c r="D82" s="42" t="s">
        <v>516</v>
      </c>
      <c r="E82" s="42" t="s">
        <v>7</v>
      </c>
      <c r="F82" s="43" t="str">
        <f t="shared" si="131"/>
        <v/>
      </c>
      <c r="G82" s="42" t="s">
        <v>7</v>
      </c>
      <c r="H82" s="43" t="str">
        <f t="shared" si="131"/>
        <v/>
      </c>
      <c r="I82" s="42" t="s">
        <v>7</v>
      </c>
      <c r="J82" s="43" t="str">
        <f t="shared" ref="J82" si="158">IF(OR(I82="Required", I82="Dependent &amp; Required"), "X", "")</f>
        <v/>
      </c>
      <c r="K82" s="43" t="s">
        <v>7</v>
      </c>
      <c r="L82" s="43" t="str">
        <f t="shared" ref="L82" si="159">IF(OR(K82="Required", K82="Dependent &amp; Required"), "X", "")</f>
        <v/>
      </c>
      <c r="M82" s="106" t="s">
        <v>1203</v>
      </c>
      <c r="N82" s="42" t="s">
        <v>28</v>
      </c>
      <c r="O82" s="42" t="s">
        <v>141</v>
      </c>
      <c r="P82" s="42" t="s">
        <v>1200</v>
      </c>
      <c r="Q82" s="101" t="s">
        <v>691</v>
      </c>
      <c r="R82" s="42"/>
      <c r="S82" s="42" t="s">
        <v>691</v>
      </c>
      <c r="T82" s="42" t="s">
        <v>819</v>
      </c>
      <c r="U82" s="42"/>
      <c r="V82" s="43"/>
    </row>
    <row r="83" spans="1:22" s="62" customFormat="1" ht="38.25" x14ac:dyDescent="0.2">
      <c r="A83" s="101" t="str">
        <f t="shared" si="130"/>
        <v>Combustion appliance test (test-out)Outside temperature at time of flue draft testNumber (degrees F)ProposedBuilding/BuildingDetails/HealthAndSafety/CombustionAppliances/CombustionApplianceZone/CombustionApplianceTest/OutsideTemperatureFlueDraftTest</v>
      </c>
      <c r="B83" s="42" t="s">
        <v>717</v>
      </c>
      <c r="C83" s="42" t="s">
        <v>133</v>
      </c>
      <c r="D83" s="42" t="s">
        <v>573</v>
      </c>
      <c r="E83" s="42" t="s">
        <v>7</v>
      </c>
      <c r="F83" s="43" t="str">
        <f t="shared" si="131"/>
        <v/>
      </c>
      <c r="G83" s="42" t="s">
        <v>7</v>
      </c>
      <c r="H83" s="43" t="str">
        <f t="shared" si="131"/>
        <v/>
      </c>
      <c r="I83" s="42" t="s">
        <v>7</v>
      </c>
      <c r="J83" s="43" t="str">
        <f t="shared" ref="J83" si="160">IF(OR(I83="Required", I83="Dependent &amp; Required"), "X", "")</f>
        <v/>
      </c>
      <c r="K83" s="43" t="s">
        <v>7</v>
      </c>
      <c r="L83" s="43" t="str">
        <f t="shared" ref="L83" si="161">IF(OR(K83="Required", K83="Dependent &amp; Required"), "X", "")</f>
        <v/>
      </c>
      <c r="M83" s="106" t="s">
        <v>1203</v>
      </c>
      <c r="N83" s="42" t="s">
        <v>28</v>
      </c>
      <c r="O83" s="42" t="s">
        <v>134</v>
      </c>
      <c r="P83" s="42" t="s">
        <v>1200</v>
      </c>
      <c r="Q83" s="101" t="s">
        <v>691</v>
      </c>
      <c r="R83" s="42"/>
      <c r="S83" s="42" t="s">
        <v>691</v>
      </c>
      <c r="T83" s="42" t="s">
        <v>819</v>
      </c>
      <c r="U83" s="42"/>
      <c r="V83" s="43"/>
    </row>
    <row r="84" spans="1:22" s="62" customFormat="1" ht="38.25" x14ac:dyDescent="0.2">
      <c r="A84" s="101" t="str">
        <f t="shared" si="130"/>
        <v>Combustion appliance test (test-out)Leaks addressedBooleanPostBuilding/BuildingDetails/HealthAndSafety/CombustionAppliances/CombustionApplianceZone/CombustionApplianceTest/FuelLeaks/LeaksAddressed</v>
      </c>
      <c r="B84" s="42" t="s">
        <v>717</v>
      </c>
      <c r="C84" s="42" t="s">
        <v>128</v>
      </c>
      <c r="D84" s="42" t="s">
        <v>520</v>
      </c>
      <c r="E84" s="42" t="s">
        <v>20</v>
      </c>
      <c r="F84" s="43" t="str">
        <f t="shared" si="131"/>
        <v>X</v>
      </c>
      <c r="G84" s="42" t="s">
        <v>7</v>
      </c>
      <c r="H84" s="43" t="str">
        <f t="shared" si="131"/>
        <v/>
      </c>
      <c r="I84" s="42" t="s">
        <v>7</v>
      </c>
      <c r="J84" s="43" t="str">
        <f t="shared" ref="J84" si="162">IF(OR(I84="Required", I84="Dependent &amp; Required"), "X", "")</f>
        <v/>
      </c>
      <c r="K84" s="43" t="s">
        <v>20</v>
      </c>
      <c r="L84" s="43" t="str">
        <f t="shared" ref="L84" si="163">IF(OR(K84="Required", K84="Dependent &amp; Required"), "X", "")</f>
        <v>X</v>
      </c>
      <c r="M84" s="106" t="s">
        <v>1205</v>
      </c>
      <c r="N84" s="42" t="s">
        <v>296</v>
      </c>
      <c r="O84" s="42" t="s">
        <v>129</v>
      </c>
      <c r="P84" s="42" t="s">
        <v>1200</v>
      </c>
      <c r="Q84" s="101" t="s">
        <v>691</v>
      </c>
      <c r="R84" s="42"/>
      <c r="S84" s="42" t="s">
        <v>691</v>
      </c>
      <c r="T84" s="42" t="s">
        <v>819</v>
      </c>
      <c r="U84" s="42"/>
      <c r="V84" s="43"/>
    </row>
    <row r="85" spans="1:22" s="62" customFormat="1" ht="38.25" x14ac:dyDescent="0.2">
      <c r="A85" s="101" t="str">
        <f t="shared" si="130"/>
        <v>Combustion appliance test (test-out)Fuel leaks identifiedBooleanPostBuilding/BuildingDetails/HealthAndSafety/CombustionAppliances/CombustionApplianceZone/CombustionApplianceTest/FuelLeaks/LeaksIdentified</v>
      </c>
      <c r="B85" s="42" t="s">
        <v>717</v>
      </c>
      <c r="C85" s="42" t="s">
        <v>130</v>
      </c>
      <c r="D85" s="42" t="s">
        <v>520</v>
      </c>
      <c r="E85" s="42" t="s">
        <v>20</v>
      </c>
      <c r="F85" s="43" t="str">
        <f t="shared" si="131"/>
        <v>X</v>
      </c>
      <c r="G85" s="42" t="s">
        <v>7</v>
      </c>
      <c r="H85" s="43" t="str">
        <f t="shared" si="131"/>
        <v/>
      </c>
      <c r="I85" s="42" t="s">
        <v>7</v>
      </c>
      <c r="J85" s="43" t="str">
        <f t="shared" ref="J85" si="164">IF(OR(I85="Required", I85="Dependent &amp; Required"), "X", "")</f>
        <v/>
      </c>
      <c r="K85" s="43" t="s">
        <v>20</v>
      </c>
      <c r="L85" s="43" t="str">
        <f t="shared" ref="L85" si="165">IF(OR(K85="Required", K85="Dependent &amp; Required"), "X", "")</f>
        <v>X</v>
      </c>
      <c r="M85" s="106" t="s">
        <v>1205</v>
      </c>
      <c r="N85" s="42" t="s">
        <v>296</v>
      </c>
      <c r="O85" s="42" t="s">
        <v>131</v>
      </c>
      <c r="P85" s="42" t="s">
        <v>1200</v>
      </c>
      <c r="Q85" s="101" t="s">
        <v>691</v>
      </c>
      <c r="R85" s="42"/>
      <c r="S85" s="42" t="s">
        <v>691</v>
      </c>
      <c r="T85" s="42" t="s">
        <v>819</v>
      </c>
      <c r="U85" s="42"/>
      <c r="V85" s="43"/>
    </row>
    <row r="86" spans="1:22" s="62" customFormat="1" ht="38.25" x14ac:dyDescent="0.2">
      <c r="A86" s="101" t="str">
        <f t="shared" si="130"/>
        <v>Combustion appliance test (test-out)Maximum ambient CO in living space during auditNumber (ppm)PostBuilding/BuildingDetails/HealthAndSafety/CombustionAppliances/CombustionApplianceZone/CombustionApplianceTest/CarbonMonoxideTest/MaxAmbientCOinLivingSpaceDu</v>
      </c>
      <c r="B86" s="42" t="s">
        <v>717</v>
      </c>
      <c r="C86" s="42" t="s">
        <v>572</v>
      </c>
      <c r="D86" s="42" t="s">
        <v>527</v>
      </c>
      <c r="E86" s="42" t="s">
        <v>20</v>
      </c>
      <c r="F86" s="43" t="str">
        <f t="shared" si="131"/>
        <v>X</v>
      </c>
      <c r="G86" s="42" t="s">
        <v>7</v>
      </c>
      <c r="H86" s="43" t="str">
        <f t="shared" si="131"/>
        <v/>
      </c>
      <c r="I86" s="42" t="s">
        <v>7</v>
      </c>
      <c r="J86" s="43" t="str">
        <f t="shared" ref="J86" si="166">IF(OR(I86="Required", I86="Dependent &amp; Required"), "X", "")</f>
        <v/>
      </c>
      <c r="K86" s="43" t="s">
        <v>20</v>
      </c>
      <c r="L86" s="43" t="str">
        <f t="shared" ref="L86" si="167">IF(OR(K86="Required", K86="Dependent &amp; Required"), "X", "")</f>
        <v>X</v>
      </c>
      <c r="M86" s="106" t="s">
        <v>1205</v>
      </c>
      <c r="N86" s="42" t="s">
        <v>296</v>
      </c>
      <c r="O86" s="42" t="s">
        <v>132</v>
      </c>
      <c r="P86" s="42"/>
      <c r="Q86" s="101" t="s">
        <v>691</v>
      </c>
      <c r="R86" s="42"/>
      <c r="S86" s="42" t="s">
        <v>691</v>
      </c>
      <c r="T86" s="42" t="s">
        <v>819</v>
      </c>
      <c r="U86" s="42"/>
      <c r="V86" s="43"/>
    </row>
    <row r="87" spans="1:22" s="62" customFormat="1" ht="38.25" x14ac:dyDescent="0.2">
      <c r="A87" s="101" t="str">
        <f t="shared" si="130"/>
        <v>Combustion appliance test (test-out)NotesTextPostBuilding/BuildingDetails/HealthAndSafety/CombustionAppliances/CombustionApplianceZone/CombustionApplianceTest/Notes</v>
      </c>
      <c r="B87" s="42" t="s">
        <v>717</v>
      </c>
      <c r="C87" s="42" t="s">
        <v>114</v>
      </c>
      <c r="D87" s="42" t="s">
        <v>516</v>
      </c>
      <c r="E87" s="42" t="s">
        <v>7</v>
      </c>
      <c r="F87" s="43" t="str">
        <f t="shared" si="131"/>
        <v/>
      </c>
      <c r="G87" s="42" t="s">
        <v>7</v>
      </c>
      <c r="H87" s="43" t="str">
        <f t="shared" si="131"/>
        <v/>
      </c>
      <c r="I87" s="42" t="s">
        <v>7</v>
      </c>
      <c r="J87" s="43" t="str">
        <f t="shared" ref="J87" si="168">IF(OR(I87="Required", I87="Dependent &amp; Required"), "X", "")</f>
        <v/>
      </c>
      <c r="K87" s="43" t="s">
        <v>7</v>
      </c>
      <c r="L87" s="43" t="str">
        <f t="shared" ref="L87" si="169">IF(OR(K87="Required", K87="Dependent &amp; Required"), "X", "")</f>
        <v/>
      </c>
      <c r="M87" s="106" t="s">
        <v>1205</v>
      </c>
      <c r="N87" s="42" t="s">
        <v>296</v>
      </c>
      <c r="O87" s="42" t="s">
        <v>141</v>
      </c>
      <c r="P87" s="42" t="s">
        <v>1200</v>
      </c>
      <c r="Q87" s="101" t="s">
        <v>691</v>
      </c>
      <c r="R87" s="42"/>
      <c r="S87" s="42" t="s">
        <v>691</v>
      </c>
      <c r="T87" s="42" t="s">
        <v>819</v>
      </c>
      <c r="U87" s="42"/>
      <c r="V87" s="43"/>
    </row>
    <row r="88" spans="1:22" s="62" customFormat="1" ht="38.25" x14ac:dyDescent="0.2">
      <c r="A88" s="101" t="str">
        <f t="shared" si="130"/>
        <v>Combustion appliance test (test-out)Outside temperature at time of flue draft testNumber (degrees F)PostBuilding/BuildingDetails/HealthAndSafety/CombustionAppliances/CombustionApplianceZone/CombustionApplianceTest/OutsideTemperatureFlueDraftTest</v>
      </c>
      <c r="B88" s="42" t="s">
        <v>717</v>
      </c>
      <c r="C88" s="42" t="s">
        <v>133</v>
      </c>
      <c r="D88" s="42" t="s">
        <v>573</v>
      </c>
      <c r="E88" s="42" t="s">
        <v>7</v>
      </c>
      <c r="F88" s="43" t="str">
        <f t="shared" si="131"/>
        <v/>
      </c>
      <c r="G88" s="42" t="s">
        <v>7</v>
      </c>
      <c r="H88" s="43" t="str">
        <f t="shared" si="131"/>
        <v/>
      </c>
      <c r="I88" s="42" t="s">
        <v>7</v>
      </c>
      <c r="J88" s="43" t="str">
        <f t="shared" ref="J88" si="170">IF(OR(I88="Required", I88="Dependent &amp; Required"), "X", "")</f>
        <v/>
      </c>
      <c r="K88" s="43" t="s">
        <v>7</v>
      </c>
      <c r="L88" s="43" t="str">
        <f t="shared" ref="L88" si="171">IF(OR(K88="Required", K88="Dependent &amp; Required"), "X", "")</f>
        <v/>
      </c>
      <c r="M88" s="106" t="s">
        <v>1205</v>
      </c>
      <c r="N88" s="42" t="s">
        <v>296</v>
      </c>
      <c r="O88" s="42" t="s">
        <v>134</v>
      </c>
      <c r="P88" s="42" t="s">
        <v>1200</v>
      </c>
      <c r="Q88" s="101" t="s">
        <v>691</v>
      </c>
      <c r="R88" s="42"/>
      <c r="S88" s="42" t="s">
        <v>691</v>
      </c>
      <c r="T88" s="42" t="s">
        <v>819</v>
      </c>
      <c r="U88" s="42"/>
      <c r="V88" s="43"/>
    </row>
    <row r="89" spans="1:22" s="62" customFormat="1" ht="38.25" x14ac:dyDescent="0.2">
      <c r="A89" s="101" t="str">
        <f t="shared" si="130"/>
        <v>Combustion appliance zone (test-in)Amount ambient CO in CAZ during testingNumber (ppm)PreBuilding/BuildingDetails/HealthAndSafety/CombustionAppliances/CombustionApplianceZone/AmountAmbientCOinCAZduringTesting</v>
      </c>
      <c r="B89" s="42" t="s">
        <v>559</v>
      </c>
      <c r="C89" s="42" t="s">
        <v>107</v>
      </c>
      <c r="D89" s="42" t="s">
        <v>527</v>
      </c>
      <c r="E89" s="42" t="s">
        <v>7</v>
      </c>
      <c r="F89" s="43" t="str">
        <f t="shared" si="131"/>
        <v/>
      </c>
      <c r="G89" s="42" t="s">
        <v>7</v>
      </c>
      <c r="H89" s="43" t="str">
        <f t="shared" si="131"/>
        <v/>
      </c>
      <c r="I89" s="42" t="s">
        <v>7</v>
      </c>
      <c r="J89" s="43" t="str">
        <f t="shared" ref="J89" si="172">IF(OR(I89="Required", I89="Dependent &amp; Required"), "X", "")</f>
        <v/>
      </c>
      <c r="K89" s="43" t="s">
        <v>7</v>
      </c>
      <c r="L89" s="43" t="str">
        <f t="shared" ref="L89" si="173">IF(OR(K89="Required", K89="Dependent &amp; Required"), "X", "")</f>
        <v/>
      </c>
      <c r="M89" s="106" t="s">
        <v>1204</v>
      </c>
      <c r="N89" s="42" t="s">
        <v>21</v>
      </c>
      <c r="O89" s="42" t="s">
        <v>108</v>
      </c>
      <c r="P89" s="42" t="s">
        <v>1200</v>
      </c>
      <c r="Q89" s="101" t="s">
        <v>691</v>
      </c>
      <c r="R89" s="42"/>
      <c r="S89" s="42" t="s">
        <v>691</v>
      </c>
      <c r="T89" s="42" t="s">
        <v>819</v>
      </c>
      <c r="U89" s="42"/>
      <c r="V89" s="43"/>
    </row>
    <row r="90" spans="1:22" s="62" customFormat="1" ht="38.25" x14ac:dyDescent="0.2">
      <c r="A90" s="101" t="str">
        <f t="shared" si="130"/>
        <v>Combustion appliance zone (test-in)CAZ depressurization limitNumber (Pa)PreBuilding/BuildingDetails/HealthAndSafety/CombustionAppliances/CombustionApplianceZone/CAZDepressurizationLimit</v>
      </c>
      <c r="B90" s="42" t="s">
        <v>559</v>
      </c>
      <c r="C90" s="42" t="s">
        <v>109</v>
      </c>
      <c r="D90" s="42" t="s">
        <v>526</v>
      </c>
      <c r="E90" s="42" t="s">
        <v>7</v>
      </c>
      <c r="F90" s="43" t="str">
        <f t="shared" si="131"/>
        <v/>
      </c>
      <c r="G90" s="42" t="s">
        <v>7</v>
      </c>
      <c r="H90" s="43" t="str">
        <f t="shared" si="131"/>
        <v/>
      </c>
      <c r="I90" s="42" t="s">
        <v>7</v>
      </c>
      <c r="J90" s="43" t="str">
        <f t="shared" ref="J90" si="174">IF(OR(I90="Required", I90="Dependent &amp; Required"), "X", "")</f>
        <v/>
      </c>
      <c r="K90" s="43" t="s">
        <v>7</v>
      </c>
      <c r="L90" s="43" t="str">
        <f t="shared" ref="L90" si="175">IF(OR(K90="Required", K90="Dependent &amp; Required"), "X", "")</f>
        <v/>
      </c>
      <c r="M90" s="106" t="s">
        <v>1204</v>
      </c>
      <c r="N90" s="42" t="s">
        <v>21</v>
      </c>
      <c r="O90" s="42" t="s">
        <v>110</v>
      </c>
      <c r="P90" s="42" t="s">
        <v>1200</v>
      </c>
      <c r="Q90" s="101" t="s">
        <v>691</v>
      </c>
      <c r="R90" s="42"/>
      <c r="S90" s="42" t="s">
        <v>691</v>
      </c>
      <c r="T90" s="42" t="s">
        <v>819</v>
      </c>
      <c r="U90" s="42"/>
      <c r="V90" s="43"/>
    </row>
    <row r="91" spans="1:22" s="62" customFormat="1" ht="38.25" x14ac:dyDescent="0.2">
      <c r="A91" s="101" t="str">
        <f t="shared" si="130"/>
        <v>Combustion appliance zone (test-in)Depressurization finding poor caseEnumerationPreBuilding/BuildingDetails/HealthAndSafety/CombustionAppliances/CombustionApplianceZone/DepressurizationFindingPoorCase</v>
      </c>
      <c r="B91" s="42" t="s">
        <v>559</v>
      </c>
      <c r="C91" s="42" t="s">
        <v>111</v>
      </c>
      <c r="D91" s="42" t="s">
        <v>504</v>
      </c>
      <c r="E91" s="42" t="s">
        <v>7</v>
      </c>
      <c r="F91" s="43" t="str">
        <f t="shared" si="131"/>
        <v/>
      </c>
      <c r="G91" s="42" t="s">
        <v>7</v>
      </c>
      <c r="H91" s="43" t="str">
        <f t="shared" si="131"/>
        <v/>
      </c>
      <c r="I91" s="42" t="s">
        <v>7</v>
      </c>
      <c r="J91" s="43" t="str">
        <f t="shared" ref="J91" si="176">IF(OR(I91="Required", I91="Dependent &amp; Required"), "X", "")</f>
        <v/>
      </c>
      <c r="K91" s="43" t="s">
        <v>7</v>
      </c>
      <c r="L91" s="43" t="str">
        <f t="shared" ref="L91" si="177">IF(OR(K91="Required", K91="Dependent &amp; Required"), "X", "")</f>
        <v/>
      </c>
      <c r="M91" s="106" t="s">
        <v>1204</v>
      </c>
      <c r="N91" s="42" t="s">
        <v>21</v>
      </c>
      <c r="O91" s="42" t="s">
        <v>112</v>
      </c>
      <c r="P91" s="42" t="s">
        <v>1200</v>
      </c>
      <c r="Q91" s="101" t="s">
        <v>691</v>
      </c>
      <c r="R91" s="42"/>
      <c r="S91" s="42" t="s">
        <v>691</v>
      </c>
      <c r="T91" s="42" t="s">
        <v>819</v>
      </c>
      <c r="U91" s="42"/>
      <c r="V91" s="43"/>
    </row>
    <row r="92" spans="1:22" s="62" customFormat="1" ht="38.25" x14ac:dyDescent="0.2">
      <c r="A92" s="101" t="str">
        <f t="shared" si="130"/>
        <v>Combustion appliance zone (test-in)Pressure (poor case)Number (Pa)PreBuilding/BuildingDetails/HealthAndSafety/CombustionAppliances/CombustionApplianceZone/PoorCaseTest/Pressure</v>
      </c>
      <c r="B92" s="42" t="s">
        <v>559</v>
      </c>
      <c r="C92" s="42" t="s">
        <v>561</v>
      </c>
      <c r="D92" s="42" t="s">
        <v>526</v>
      </c>
      <c r="E92" s="42" t="s">
        <v>7</v>
      </c>
      <c r="F92" s="43" t="str">
        <f t="shared" si="131"/>
        <v/>
      </c>
      <c r="G92" s="42" t="s">
        <v>7</v>
      </c>
      <c r="H92" s="43" t="str">
        <f t="shared" si="131"/>
        <v/>
      </c>
      <c r="I92" s="42" t="s">
        <v>7</v>
      </c>
      <c r="J92" s="43" t="str">
        <f t="shared" ref="J92" si="178">IF(OR(I92="Required", I92="Dependent &amp; Required"), "X", "")</f>
        <v/>
      </c>
      <c r="K92" s="43" t="s">
        <v>7</v>
      </c>
      <c r="L92" s="43" t="str">
        <f t="shared" ref="L92" si="179">IF(OR(K92="Required", K92="Dependent &amp; Required"), "X", "")</f>
        <v/>
      </c>
      <c r="M92" s="106" t="s">
        <v>1204</v>
      </c>
      <c r="N92" s="42" t="s">
        <v>21</v>
      </c>
      <c r="O92" s="42" t="s">
        <v>113</v>
      </c>
      <c r="P92" s="42" t="s">
        <v>1200</v>
      </c>
      <c r="Q92" s="101" t="s">
        <v>691</v>
      </c>
      <c r="R92" s="42"/>
      <c r="S92" s="42" t="s">
        <v>691</v>
      </c>
      <c r="T92" s="42" t="s">
        <v>819</v>
      </c>
      <c r="U92" s="42"/>
      <c r="V92" s="43"/>
    </row>
    <row r="93" spans="1:22" s="62" customFormat="1" ht="38.25" x14ac:dyDescent="0.2">
      <c r="A93" s="101" t="str">
        <f t="shared" si="130"/>
        <v>Combustion appliance zone (test-in)NotesTextPreBuilding/BuildingDetails/HealthAndSafety/CombustionAppliances/CombustionApplianceZone/Notes</v>
      </c>
      <c r="B93" s="42" t="s">
        <v>559</v>
      </c>
      <c r="C93" s="42" t="s">
        <v>114</v>
      </c>
      <c r="D93" s="42" t="s">
        <v>516</v>
      </c>
      <c r="E93" s="42" t="s">
        <v>7</v>
      </c>
      <c r="F93" s="43" t="str">
        <f t="shared" si="131"/>
        <v/>
      </c>
      <c r="G93" s="42" t="s">
        <v>7</v>
      </c>
      <c r="H93" s="43" t="str">
        <f t="shared" si="131"/>
        <v/>
      </c>
      <c r="I93" s="42" t="s">
        <v>7</v>
      </c>
      <c r="J93" s="43" t="str">
        <f t="shared" ref="J93" si="180">IF(OR(I93="Required", I93="Dependent &amp; Required"), "X", "")</f>
        <v/>
      </c>
      <c r="K93" s="43" t="s">
        <v>7</v>
      </c>
      <c r="L93" s="43" t="str">
        <f t="shared" ref="L93" si="181">IF(OR(K93="Required", K93="Dependent &amp; Required"), "X", "")</f>
        <v/>
      </c>
      <c r="M93" s="106" t="s">
        <v>1204</v>
      </c>
      <c r="N93" s="42" t="s">
        <v>21</v>
      </c>
      <c r="O93" s="42" t="s">
        <v>115</v>
      </c>
      <c r="P93" s="42" t="s">
        <v>1200</v>
      </c>
      <c r="Q93" s="101" t="s">
        <v>691</v>
      </c>
      <c r="R93" s="42"/>
      <c r="S93" s="42" t="s">
        <v>691</v>
      </c>
      <c r="T93" s="42" t="s">
        <v>819</v>
      </c>
      <c r="U93" s="42"/>
      <c r="V93" s="43"/>
    </row>
    <row r="94" spans="1:22" s="62" customFormat="1" ht="38.25" x14ac:dyDescent="0.2">
      <c r="A94" s="101" t="str">
        <f t="shared" si="130"/>
        <v>Combustion appliance zone (test-out)Amount ambient CO in CAZ during testingNumber (ppm)ProposedBuilding/BuildingDetails/HealthAndSafety/CombustionAppliances/CombustionApplianceZone/AmountAmbientCOinCAZduringTesting</v>
      </c>
      <c r="B94" s="42" t="s">
        <v>574</v>
      </c>
      <c r="C94" s="42" t="s">
        <v>107</v>
      </c>
      <c r="D94" s="42" t="s">
        <v>527</v>
      </c>
      <c r="E94" s="42" t="s">
        <v>20</v>
      </c>
      <c r="F94" s="43" t="str">
        <f t="shared" si="131"/>
        <v>X</v>
      </c>
      <c r="G94" s="42" t="s">
        <v>7</v>
      </c>
      <c r="H94" s="43" t="str">
        <f t="shared" si="131"/>
        <v/>
      </c>
      <c r="I94" s="42" t="s">
        <v>7</v>
      </c>
      <c r="J94" s="43" t="str">
        <f t="shared" ref="J94" si="182">IF(OR(I94="Required", I94="Dependent &amp; Required"), "X", "")</f>
        <v/>
      </c>
      <c r="K94" s="43" t="s">
        <v>7</v>
      </c>
      <c r="L94" s="43" t="str">
        <f t="shared" ref="L94" si="183">IF(OR(K94="Required", K94="Dependent &amp; Required"), "X", "")</f>
        <v/>
      </c>
      <c r="M94" s="106" t="s">
        <v>1203</v>
      </c>
      <c r="N94" s="42" t="s">
        <v>28</v>
      </c>
      <c r="O94" s="42" t="s">
        <v>108</v>
      </c>
      <c r="P94" s="42" t="s">
        <v>1200</v>
      </c>
      <c r="Q94" s="101" t="s">
        <v>691</v>
      </c>
      <c r="R94" s="42"/>
      <c r="S94" s="42" t="s">
        <v>691</v>
      </c>
      <c r="T94" s="42" t="s">
        <v>819</v>
      </c>
      <c r="U94" s="42"/>
      <c r="V94" s="43"/>
    </row>
    <row r="95" spans="1:22" s="62" customFormat="1" ht="38.25" x14ac:dyDescent="0.2">
      <c r="A95" s="101" t="str">
        <f t="shared" si="130"/>
        <v>Combustion appliance zone (test-out)CAZ depressurization limitNumber (Pa)ProposedBuilding/BuildingDetails/HealthAndSafety/CombustionAppliances/CombustionApplianceZone/CAZDepressurizationLimit</v>
      </c>
      <c r="B95" s="42" t="s">
        <v>574</v>
      </c>
      <c r="C95" s="42" t="s">
        <v>109</v>
      </c>
      <c r="D95" s="42" t="s">
        <v>526</v>
      </c>
      <c r="E95" s="42" t="s">
        <v>20</v>
      </c>
      <c r="F95" s="43" t="str">
        <f t="shared" si="131"/>
        <v>X</v>
      </c>
      <c r="G95" s="42" t="s">
        <v>7</v>
      </c>
      <c r="H95" s="43" t="str">
        <f t="shared" si="131"/>
        <v/>
      </c>
      <c r="I95" s="42" t="s">
        <v>7</v>
      </c>
      <c r="J95" s="43" t="str">
        <f t="shared" ref="J95" si="184">IF(OR(I95="Required", I95="Dependent &amp; Required"), "X", "")</f>
        <v/>
      </c>
      <c r="K95" s="43" t="s">
        <v>7</v>
      </c>
      <c r="L95" s="43" t="str">
        <f t="shared" ref="L95" si="185">IF(OR(K95="Required", K95="Dependent &amp; Required"), "X", "")</f>
        <v/>
      </c>
      <c r="M95" s="106" t="s">
        <v>1203</v>
      </c>
      <c r="N95" s="42" t="s">
        <v>28</v>
      </c>
      <c r="O95" s="42" t="s">
        <v>110</v>
      </c>
      <c r="P95" s="42" t="s">
        <v>1200</v>
      </c>
      <c r="Q95" s="101" t="s">
        <v>691</v>
      </c>
      <c r="R95" s="42"/>
      <c r="S95" s="42" t="s">
        <v>691</v>
      </c>
      <c r="T95" s="42" t="s">
        <v>819</v>
      </c>
      <c r="U95" s="42"/>
      <c r="V95" s="43"/>
    </row>
    <row r="96" spans="1:22" s="62" customFormat="1" ht="38.25" x14ac:dyDescent="0.2">
      <c r="A96" s="101" t="str">
        <f t="shared" si="130"/>
        <v>Combustion appliance zone (test-out)Depressurization finding poor caseEnumerationProposedBuilding/BuildingDetails/HealthAndSafety/CombustionAppliances/CombustionApplianceZone/DepressurizationFindingPoorCase</v>
      </c>
      <c r="B96" s="42" t="s">
        <v>574</v>
      </c>
      <c r="C96" s="42" t="s">
        <v>111</v>
      </c>
      <c r="D96" s="42" t="s">
        <v>504</v>
      </c>
      <c r="E96" s="42" t="s">
        <v>20</v>
      </c>
      <c r="F96" s="43" t="str">
        <f t="shared" si="131"/>
        <v>X</v>
      </c>
      <c r="G96" s="42" t="s">
        <v>7</v>
      </c>
      <c r="H96" s="43" t="str">
        <f t="shared" si="131"/>
        <v/>
      </c>
      <c r="I96" s="42" t="s">
        <v>7</v>
      </c>
      <c r="J96" s="43" t="str">
        <f t="shared" ref="J96" si="186">IF(OR(I96="Required", I96="Dependent &amp; Required"), "X", "")</f>
        <v/>
      </c>
      <c r="K96" s="43" t="s">
        <v>7</v>
      </c>
      <c r="L96" s="43" t="str">
        <f t="shared" ref="L96" si="187">IF(OR(K96="Required", K96="Dependent &amp; Required"), "X", "")</f>
        <v/>
      </c>
      <c r="M96" s="106" t="s">
        <v>1203</v>
      </c>
      <c r="N96" s="42" t="s">
        <v>28</v>
      </c>
      <c r="O96" s="42" t="s">
        <v>112</v>
      </c>
      <c r="P96" s="42" t="s">
        <v>1200</v>
      </c>
      <c r="Q96" s="101" t="s">
        <v>691</v>
      </c>
      <c r="R96" s="42"/>
      <c r="S96" s="42" t="s">
        <v>691</v>
      </c>
      <c r="T96" s="42" t="s">
        <v>819</v>
      </c>
      <c r="U96" s="42"/>
      <c r="V96" s="43"/>
    </row>
    <row r="97" spans="1:22" s="62" customFormat="1" ht="38.25" x14ac:dyDescent="0.2">
      <c r="A97" s="101" t="str">
        <f t="shared" si="130"/>
        <v>Combustion appliance zone (test-out)Pressure (poor case)Number (Pa)ProposedBuilding/BuildingDetails/HealthAndSafety/CombustionAppliances/CombustionApplianceZone/PoorCaseTest/Pressure</v>
      </c>
      <c r="B97" s="42" t="s">
        <v>574</v>
      </c>
      <c r="C97" s="42" t="s">
        <v>561</v>
      </c>
      <c r="D97" s="42" t="s">
        <v>526</v>
      </c>
      <c r="E97" s="42" t="s">
        <v>20</v>
      </c>
      <c r="F97" s="43" t="str">
        <f t="shared" si="131"/>
        <v>X</v>
      </c>
      <c r="G97" s="42" t="s">
        <v>7</v>
      </c>
      <c r="H97" s="43" t="str">
        <f t="shared" si="131"/>
        <v/>
      </c>
      <c r="I97" s="42" t="s">
        <v>7</v>
      </c>
      <c r="J97" s="43" t="str">
        <f t="shared" ref="J97" si="188">IF(OR(I97="Required", I97="Dependent &amp; Required"), "X", "")</f>
        <v/>
      </c>
      <c r="K97" s="43" t="s">
        <v>7</v>
      </c>
      <c r="L97" s="43" t="str">
        <f t="shared" ref="L97" si="189">IF(OR(K97="Required", K97="Dependent &amp; Required"), "X", "")</f>
        <v/>
      </c>
      <c r="M97" s="106" t="s">
        <v>1203</v>
      </c>
      <c r="N97" s="42" t="s">
        <v>28</v>
      </c>
      <c r="O97" s="42" t="s">
        <v>113</v>
      </c>
      <c r="P97" s="42" t="s">
        <v>1200</v>
      </c>
      <c r="Q97" s="101" t="s">
        <v>691</v>
      </c>
      <c r="R97" s="42"/>
      <c r="S97" s="42" t="s">
        <v>691</v>
      </c>
      <c r="T97" s="42" t="s">
        <v>819</v>
      </c>
      <c r="U97" s="42"/>
      <c r="V97" s="43"/>
    </row>
    <row r="98" spans="1:22" s="62" customFormat="1" ht="38.25" x14ac:dyDescent="0.2">
      <c r="A98" s="101" t="str">
        <f t="shared" si="130"/>
        <v>Combustion appliance zone (test-out)NotesTextProposedBuilding/BuildingDetails/HealthAndSafety/CombustionAppliances/CombustionApplianceZone/Notes</v>
      </c>
      <c r="B98" s="42" t="s">
        <v>574</v>
      </c>
      <c r="C98" s="42" t="s">
        <v>114</v>
      </c>
      <c r="D98" s="42" t="s">
        <v>516</v>
      </c>
      <c r="E98" s="42" t="s">
        <v>7</v>
      </c>
      <c r="F98" s="43" t="str">
        <f t="shared" si="131"/>
        <v/>
      </c>
      <c r="G98" s="42" t="s">
        <v>7</v>
      </c>
      <c r="H98" s="43" t="str">
        <f t="shared" si="131"/>
        <v/>
      </c>
      <c r="I98" s="42" t="s">
        <v>7</v>
      </c>
      <c r="J98" s="43" t="str">
        <f t="shared" ref="J98" si="190">IF(OR(I98="Required", I98="Dependent &amp; Required"), "X", "")</f>
        <v/>
      </c>
      <c r="K98" s="43" t="s">
        <v>7</v>
      </c>
      <c r="L98" s="43" t="str">
        <f t="shared" ref="L98" si="191">IF(OR(K98="Required", K98="Dependent &amp; Required"), "X", "")</f>
        <v/>
      </c>
      <c r="M98" s="106" t="s">
        <v>1203</v>
      </c>
      <c r="N98" s="42" t="s">
        <v>28</v>
      </c>
      <c r="O98" s="42" t="s">
        <v>115</v>
      </c>
      <c r="P98" s="42" t="s">
        <v>1200</v>
      </c>
      <c r="Q98" s="101" t="s">
        <v>691</v>
      </c>
      <c r="R98" s="42"/>
      <c r="S98" s="42" t="s">
        <v>691</v>
      </c>
      <c r="T98" s="42" t="s">
        <v>819</v>
      </c>
      <c r="U98" s="42"/>
      <c r="V98" s="43"/>
    </row>
    <row r="99" spans="1:22" s="62" customFormat="1" ht="38.25" x14ac:dyDescent="0.2">
      <c r="A99" s="101" t="str">
        <f t="shared" si="130"/>
        <v>Combustion appliance zone (test-out)CAZ applianceSystem IDProposedBuilding/BuildingDetails/HealthAndSafety/CombustionAppliances/CombustionApplianceZone/CombustionApplianceTest/CAZAppliance</v>
      </c>
      <c r="B99" s="42" t="s">
        <v>574</v>
      </c>
      <c r="C99" s="42" t="s">
        <v>562</v>
      </c>
      <c r="D99" s="42" t="s">
        <v>117</v>
      </c>
      <c r="E99" s="42" t="s">
        <v>20</v>
      </c>
      <c r="F99" s="43" t="str">
        <f t="shared" si="131"/>
        <v>X</v>
      </c>
      <c r="G99" s="42" t="s">
        <v>7</v>
      </c>
      <c r="H99" s="43" t="str">
        <f t="shared" si="131"/>
        <v/>
      </c>
      <c r="I99" s="42" t="s">
        <v>7</v>
      </c>
      <c r="J99" s="43" t="str">
        <f t="shared" ref="J99" si="192">IF(OR(I99="Required", I99="Dependent &amp; Required"), "X", "")</f>
        <v/>
      </c>
      <c r="K99" s="43" t="s">
        <v>7</v>
      </c>
      <c r="L99" s="43" t="str">
        <f t="shared" ref="L99" si="193">IF(OR(K99="Required", K99="Dependent &amp; Required"), "X", "")</f>
        <v/>
      </c>
      <c r="M99" s="106" t="s">
        <v>1203</v>
      </c>
      <c r="N99" s="42" t="s">
        <v>28</v>
      </c>
      <c r="O99" s="42" t="s">
        <v>118</v>
      </c>
      <c r="P99" s="42" t="s">
        <v>1200</v>
      </c>
      <c r="Q99" s="101" t="s">
        <v>691</v>
      </c>
      <c r="R99" s="42"/>
      <c r="S99" s="42" t="s">
        <v>691</v>
      </c>
      <c r="T99" s="42" t="s">
        <v>819</v>
      </c>
      <c r="U99" s="42"/>
      <c r="V99" s="43"/>
    </row>
    <row r="100" spans="1:22" s="62" customFormat="1" ht="38.25" x14ac:dyDescent="0.2">
      <c r="A100" s="101" t="str">
        <f t="shared" si="130"/>
        <v>Combustion appliance zone (test-out)Amount ambient CO in CAZ during testingNumber (ppm)PostBuilding/BuildingDetails/HealthAndSafety/CombustionAppliances/CombustionApplianceZone/AmountAmbientCOinCAZduringTesting</v>
      </c>
      <c r="B100" s="42" t="s">
        <v>574</v>
      </c>
      <c r="C100" s="42" t="s">
        <v>107</v>
      </c>
      <c r="D100" s="42" t="s">
        <v>527</v>
      </c>
      <c r="E100" s="42" t="s">
        <v>20</v>
      </c>
      <c r="F100" s="43" t="str">
        <f t="shared" si="131"/>
        <v>X</v>
      </c>
      <c r="G100" s="42" t="s">
        <v>7</v>
      </c>
      <c r="H100" s="43" t="str">
        <f t="shared" si="131"/>
        <v/>
      </c>
      <c r="I100" s="42" t="s">
        <v>7</v>
      </c>
      <c r="J100" s="43" t="str">
        <f t="shared" ref="J100" si="194">IF(OR(I100="Required", I100="Dependent &amp; Required"), "X", "")</f>
        <v/>
      </c>
      <c r="K100" s="43" t="s">
        <v>20</v>
      </c>
      <c r="L100" s="43" t="str">
        <f t="shared" ref="L100" si="195">IF(OR(K100="Required", K100="Dependent &amp; Required"), "X", "")</f>
        <v>X</v>
      </c>
      <c r="M100" s="106" t="s">
        <v>1205</v>
      </c>
      <c r="N100" s="42" t="s">
        <v>296</v>
      </c>
      <c r="O100" s="42" t="s">
        <v>108</v>
      </c>
      <c r="P100" s="42" t="s">
        <v>1200</v>
      </c>
      <c r="Q100" s="101" t="s">
        <v>691</v>
      </c>
      <c r="R100" s="42"/>
      <c r="S100" s="42" t="s">
        <v>691</v>
      </c>
      <c r="T100" s="42" t="s">
        <v>819</v>
      </c>
      <c r="U100" s="42"/>
      <c r="V100" s="43"/>
    </row>
    <row r="101" spans="1:22" s="62" customFormat="1" ht="38.25" x14ac:dyDescent="0.2">
      <c r="A101" s="101" t="str">
        <f t="shared" si="130"/>
        <v>Combustion appliance zone (test-out)CAZ depressurization limitNumber (Pa)PostBuilding/BuildingDetails/HealthAndSafety/CombustionAppliances/CombustionApplianceZone/CAZDepressurizationLimit</v>
      </c>
      <c r="B101" s="42" t="s">
        <v>574</v>
      </c>
      <c r="C101" s="42" t="s">
        <v>109</v>
      </c>
      <c r="D101" s="42" t="s">
        <v>526</v>
      </c>
      <c r="E101" s="42" t="s">
        <v>20</v>
      </c>
      <c r="F101" s="43" t="str">
        <f t="shared" si="131"/>
        <v>X</v>
      </c>
      <c r="G101" s="42" t="s">
        <v>7</v>
      </c>
      <c r="H101" s="43" t="str">
        <f t="shared" si="131"/>
        <v/>
      </c>
      <c r="I101" s="42" t="s">
        <v>7</v>
      </c>
      <c r="J101" s="43" t="str">
        <f t="shared" ref="J101" si="196">IF(OR(I101="Required", I101="Dependent &amp; Required"), "X", "")</f>
        <v/>
      </c>
      <c r="K101" s="43" t="s">
        <v>20</v>
      </c>
      <c r="L101" s="43" t="str">
        <f t="shared" ref="L101" si="197">IF(OR(K101="Required", K101="Dependent &amp; Required"), "X", "")</f>
        <v>X</v>
      </c>
      <c r="M101" s="106" t="s">
        <v>1205</v>
      </c>
      <c r="N101" s="42" t="s">
        <v>296</v>
      </c>
      <c r="O101" s="42" t="s">
        <v>110</v>
      </c>
      <c r="P101" s="42" t="s">
        <v>1200</v>
      </c>
      <c r="Q101" s="101" t="s">
        <v>691</v>
      </c>
      <c r="R101" s="42"/>
      <c r="S101" s="42" t="s">
        <v>691</v>
      </c>
      <c r="T101" s="42" t="s">
        <v>819</v>
      </c>
      <c r="U101" s="42"/>
      <c r="V101" s="43"/>
    </row>
    <row r="102" spans="1:22" s="62" customFormat="1" ht="38.25" x14ac:dyDescent="0.2">
      <c r="A102" s="101" t="str">
        <f t="shared" si="130"/>
        <v>Combustion appliance zone (test-out)Depressurization finding poor caseEnumerationPostBuilding/BuildingDetails/HealthAndSafety/CombustionAppliances/CombustionApplianceZone/DepressurizationFindingPoorCase</v>
      </c>
      <c r="B102" s="42" t="s">
        <v>574</v>
      </c>
      <c r="C102" s="42" t="s">
        <v>111</v>
      </c>
      <c r="D102" s="42" t="s">
        <v>504</v>
      </c>
      <c r="E102" s="42" t="s">
        <v>20</v>
      </c>
      <c r="F102" s="43" t="str">
        <f t="shared" si="131"/>
        <v>X</v>
      </c>
      <c r="G102" s="42" t="s">
        <v>7</v>
      </c>
      <c r="H102" s="43" t="str">
        <f t="shared" si="131"/>
        <v/>
      </c>
      <c r="I102" s="42" t="s">
        <v>7</v>
      </c>
      <c r="J102" s="43" t="str">
        <f t="shared" ref="J102" si="198">IF(OR(I102="Required", I102="Dependent &amp; Required"), "X", "")</f>
        <v/>
      </c>
      <c r="K102" s="43" t="s">
        <v>20</v>
      </c>
      <c r="L102" s="43" t="str">
        <f t="shared" ref="L102" si="199">IF(OR(K102="Required", K102="Dependent &amp; Required"), "X", "")</f>
        <v>X</v>
      </c>
      <c r="M102" s="106" t="s">
        <v>1205</v>
      </c>
      <c r="N102" s="42" t="s">
        <v>296</v>
      </c>
      <c r="O102" s="42" t="s">
        <v>112</v>
      </c>
      <c r="P102" s="42" t="s">
        <v>1200</v>
      </c>
      <c r="Q102" s="101" t="s">
        <v>691</v>
      </c>
      <c r="R102" s="42"/>
      <c r="S102" s="42" t="s">
        <v>691</v>
      </c>
      <c r="T102" s="42" t="s">
        <v>819</v>
      </c>
      <c r="U102" s="42"/>
      <c r="V102" s="43"/>
    </row>
    <row r="103" spans="1:22" s="62" customFormat="1" ht="38.25" x14ac:dyDescent="0.2">
      <c r="A103" s="101" t="str">
        <f t="shared" si="130"/>
        <v>Combustion appliance zone (test-out)Pressure (poor case)Number (Pa)PostBuilding/BuildingDetails/HealthAndSafety/CombustionAppliances/CombustionApplianceZone/PoorCaseTest/Pressure</v>
      </c>
      <c r="B103" s="42" t="s">
        <v>574</v>
      </c>
      <c r="C103" s="42" t="s">
        <v>561</v>
      </c>
      <c r="D103" s="42" t="s">
        <v>526</v>
      </c>
      <c r="E103" s="42" t="s">
        <v>20</v>
      </c>
      <c r="F103" s="43" t="str">
        <f t="shared" si="131"/>
        <v>X</v>
      </c>
      <c r="G103" s="42" t="s">
        <v>7</v>
      </c>
      <c r="H103" s="43" t="str">
        <f t="shared" si="131"/>
        <v/>
      </c>
      <c r="I103" s="42" t="s">
        <v>7</v>
      </c>
      <c r="J103" s="43" t="str">
        <f t="shared" ref="J103" si="200">IF(OR(I103="Required", I103="Dependent &amp; Required"), "X", "")</f>
        <v/>
      </c>
      <c r="K103" s="43" t="s">
        <v>20</v>
      </c>
      <c r="L103" s="43" t="str">
        <f t="shared" ref="L103" si="201">IF(OR(K103="Required", K103="Dependent &amp; Required"), "X", "")</f>
        <v>X</v>
      </c>
      <c r="M103" s="106" t="s">
        <v>1205</v>
      </c>
      <c r="N103" s="42" t="s">
        <v>296</v>
      </c>
      <c r="O103" s="42" t="s">
        <v>113</v>
      </c>
      <c r="P103" s="42" t="s">
        <v>1200</v>
      </c>
      <c r="Q103" s="101" t="s">
        <v>691</v>
      </c>
      <c r="R103" s="42"/>
      <c r="S103" s="42" t="s">
        <v>691</v>
      </c>
      <c r="T103" s="42" t="s">
        <v>819</v>
      </c>
      <c r="U103" s="42"/>
      <c r="V103" s="43"/>
    </row>
    <row r="104" spans="1:22" s="62" customFormat="1" ht="38.25" x14ac:dyDescent="0.2">
      <c r="A104" s="101" t="str">
        <f t="shared" si="130"/>
        <v>Combustion appliance zone (test-out)NotesTextPostBuilding/BuildingDetails/HealthAndSafety/CombustionAppliances/CombustionApplianceZone/Notes</v>
      </c>
      <c r="B104" s="42" t="s">
        <v>574</v>
      </c>
      <c r="C104" s="42" t="s">
        <v>114</v>
      </c>
      <c r="D104" s="42" t="s">
        <v>516</v>
      </c>
      <c r="E104" s="42" t="s">
        <v>7</v>
      </c>
      <c r="F104" s="43" t="str">
        <f t="shared" si="131"/>
        <v/>
      </c>
      <c r="G104" s="42" t="s">
        <v>7</v>
      </c>
      <c r="H104" s="43" t="str">
        <f t="shared" si="131"/>
        <v/>
      </c>
      <c r="I104" s="42" t="s">
        <v>7</v>
      </c>
      <c r="J104" s="43" t="str">
        <f t="shared" ref="J104" si="202">IF(OR(I104="Required", I104="Dependent &amp; Required"), "X", "")</f>
        <v/>
      </c>
      <c r="K104" s="43" t="s">
        <v>7</v>
      </c>
      <c r="L104" s="43" t="str">
        <f t="shared" ref="L104" si="203">IF(OR(K104="Required", K104="Dependent &amp; Required"), "X", "")</f>
        <v/>
      </c>
      <c r="M104" s="106" t="s">
        <v>1205</v>
      </c>
      <c r="N104" s="42" t="s">
        <v>296</v>
      </c>
      <c r="O104" s="42" t="s">
        <v>115</v>
      </c>
      <c r="P104" s="42" t="s">
        <v>1200</v>
      </c>
      <c r="Q104" s="101" t="s">
        <v>691</v>
      </c>
      <c r="R104" s="42"/>
      <c r="S104" s="42" t="s">
        <v>691</v>
      </c>
      <c r="T104" s="42" t="s">
        <v>819</v>
      </c>
      <c r="U104" s="42"/>
      <c r="V104" s="43"/>
    </row>
    <row r="105" spans="1:22" s="62" customFormat="1" ht="38.25" x14ac:dyDescent="0.2">
      <c r="A105" s="101" t="str">
        <f t="shared" si="130"/>
        <v>Combustion appliance zone (test-out)CAZ applianceSystem IDPostBuilding/BuildingDetails/HealthAndSafety/CombustionAppliances/CombustionApplianceZone/CombustionApplianceTest/CAZAppliance</v>
      </c>
      <c r="B105" s="42" t="s">
        <v>574</v>
      </c>
      <c r="C105" s="42" t="s">
        <v>562</v>
      </c>
      <c r="D105" s="42" t="s">
        <v>117</v>
      </c>
      <c r="E105" s="42" t="s">
        <v>20</v>
      </c>
      <c r="F105" s="43" t="str">
        <f t="shared" si="131"/>
        <v>X</v>
      </c>
      <c r="G105" s="42" t="s">
        <v>7</v>
      </c>
      <c r="H105" s="43" t="str">
        <f t="shared" si="131"/>
        <v/>
      </c>
      <c r="I105" s="42" t="s">
        <v>7</v>
      </c>
      <c r="J105" s="43" t="str">
        <f t="shared" ref="J105" si="204">IF(OR(I105="Required", I105="Dependent &amp; Required"), "X", "")</f>
        <v/>
      </c>
      <c r="K105" s="43" t="s">
        <v>20</v>
      </c>
      <c r="L105" s="43" t="str">
        <f t="shared" ref="L105" si="205">IF(OR(K105="Required", K105="Dependent &amp; Required"), "X", "")</f>
        <v>X</v>
      </c>
      <c r="M105" s="106" t="s">
        <v>1205</v>
      </c>
      <c r="N105" s="42" t="s">
        <v>296</v>
      </c>
      <c r="O105" s="42" t="s">
        <v>118</v>
      </c>
      <c r="P105" s="42" t="s">
        <v>1200</v>
      </c>
      <c r="Q105" s="101" t="s">
        <v>691</v>
      </c>
      <c r="R105" s="42"/>
      <c r="S105" s="42" t="s">
        <v>691</v>
      </c>
      <c r="T105" s="42" t="s">
        <v>819</v>
      </c>
      <c r="U105" s="42"/>
      <c r="V105" s="43"/>
    </row>
    <row r="106" spans="1:22" s="62" customFormat="1" ht="38.25" x14ac:dyDescent="0.2">
      <c r="A106" s="101" t="str">
        <f t="shared" si="130"/>
        <v>Combustion ventilationVenting system typeEnumerationPreBuilding/BuildingDetails/Systems/CombustionVentilation/CombustionVentilationSystem/VentSystemType</v>
      </c>
      <c r="B106" s="42" t="s">
        <v>554</v>
      </c>
      <c r="C106" s="42" t="s">
        <v>170</v>
      </c>
      <c r="D106" s="42" t="s">
        <v>504</v>
      </c>
      <c r="E106" s="42" t="s">
        <v>20</v>
      </c>
      <c r="F106" s="43" t="str">
        <f t="shared" si="131"/>
        <v>X</v>
      </c>
      <c r="G106" s="42" t="s">
        <v>7</v>
      </c>
      <c r="H106" s="43" t="str">
        <f t="shared" si="131"/>
        <v/>
      </c>
      <c r="I106" s="42" t="s">
        <v>7</v>
      </c>
      <c r="J106" s="43" t="str">
        <f t="shared" ref="J106" si="206">IF(OR(I106="Required", I106="Dependent &amp; Required"), "X", "")</f>
        <v/>
      </c>
      <c r="K106" s="43" t="s">
        <v>20</v>
      </c>
      <c r="L106" s="43" t="str">
        <f t="shared" ref="L106" si="207">IF(OR(K106="Required", K106="Dependent &amp; Required"), "X", "")</f>
        <v>X</v>
      </c>
      <c r="M106" s="106" t="s">
        <v>1204</v>
      </c>
      <c r="N106" s="42" t="s">
        <v>21</v>
      </c>
      <c r="O106" s="42" t="s">
        <v>172</v>
      </c>
      <c r="P106" s="42" t="s">
        <v>1200</v>
      </c>
      <c r="Q106" s="101" t="s">
        <v>691</v>
      </c>
      <c r="R106" s="42"/>
      <c r="S106" s="42" t="s">
        <v>691</v>
      </c>
      <c r="T106" s="42" t="s">
        <v>819</v>
      </c>
      <c r="U106" s="42"/>
      <c r="V106" s="43"/>
    </row>
    <row r="107" spans="1:22" s="62" customFormat="1" ht="38.25" x14ac:dyDescent="0.2">
      <c r="A107" s="101" t="str">
        <f t="shared" si="130"/>
        <v>Combustion ventilationVenting system typeEnumerationProposedBuilding/BuildingDetails/Systems/CombustionVentilation/CombustionVentilationSystem/VentSystemType</v>
      </c>
      <c r="B107" s="42" t="s">
        <v>554</v>
      </c>
      <c r="C107" s="42" t="s">
        <v>170</v>
      </c>
      <c r="D107" s="42" t="s">
        <v>504</v>
      </c>
      <c r="E107" s="42" t="s">
        <v>20</v>
      </c>
      <c r="F107" s="43" t="str">
        <f t="shared" si="131"/>
        <v>X</v>
      </c>
      <c r="G107" s="42" t="s">
        <v>7</v>
      </c>
      <c r="H107" s="43" t="str">
        <f t="shared" si="131"/>
        <v/>
      </c>
      <c r="I107" s="42" t="s">
        <v>7</v>
      </c>
      <c r="J107" s="43" t="str">
        <f t="shared" ref="J107" si="208">IF(OR(I107="Required", I107="Dependent &amp; Required"), "X", "")</f>
        <v/>
      </c>
      <c r="K107" s="43" t="s">
        <v>7</v>
      </c>
      <c r="L107" s="43" t="str">
        <f t="shared" ref="L107" si="209">IF(OR(K107="Required", K107="Dependent &amp; Required"), "X", "")</f>
        <v/>
      </c>
      <c r="M107" s="106" t="s">
        <v>1203</v>
      </c>
      <c r="N107" s="42" t="s">
        <v>28</v>
      </c>
      <c r="O107" s="42" t="s">
        <v>172</v>
      </c>
      <c r="P107" s="42" t="s">
        <v>1200</v>
      </c>
      <c r="Q107" s="101" t="s">
        <v>691</v>
      </c>
      <c r="R107" s="42"/>
      <c r="S107" s="42" t="s">
        <v>691</v>
      </c>
      <c r="T107" s="42" t="s">
        <v>819</v>
      </c>
      <c r="U107" s="42"/>
      <c r="V107" s="43"/>
    </row>
    <row r="108" spans="1:22" s="62" customFormat="1" ht="38.25" x14ac:dyDescent="0.2">
      <c r="A108" s="101" t="str">
        <f t="shared" si="130"/>
        <v>Combustion ventilationVenting system typeEnumerationPostBuilding/BuildingDetails/Systems/CombustionVentilation/CombustionVentilationSystem/VentSystemType</v>
      </c>
      <c r="B108" s="42" t="s">
        <v>554</v>
      </c>
      <c r="C108" s="42" t="s">
        <v>170</v>
      </c>
      <c r="D108" s="42" t="s">
        <v>504</v>
      </c>
      <c r="E108" s="42" t="s">
        <v>20</v>
      </c>
      <c r="F108" s="43" t="str">
        <f t="shared" si="131"/>
        <v>X</v>
      </c>
      <c r="G108" s="42" t="s">
        <v>7</v>
      </c>
      <c r="H108" s="43" t="str">
        <f t="shared" si="131"/>
        <v/>
      </c>
      <c r="I108" s="42" t="s">
        <v>7</v>
      </c>
      <c r="J108" s="43" t="str">
        <f t="shared" ref="J108" si="210">IF(OR(I108="Required", I108="Dependent &amp; Required"), "X", "")</f>
        <v/>
      </c>
      <c r="K108" s="43" t="s">
        <v>20</v>
      </c>
      <c r="L108" s="43" t="str">
        <f t="shared" ref="L108" si="211">IF(OR(K108="Required", K108="Dependent &amp; Required"), "X", "")</f>
        <v>X</v>
      </c>
      <c r="M108" s="106" t="s">
        <v>1205</v>
      </c>
      <c r="N108" s="42" t="s">
        <v>296</v>
      </c>
      <c r="O108" s="42" t="s">
        <v>172</v>
      </c>
      <c r="P108" s="42" t="s">
        <v>1200</v>
      </c>
      <c r="Q108" s="101" t="s">
        <v>691</v>
      </c>
      <c r="R108" s="42"/>
      <c r="S108" s="42" t="s">
        <v>691</v>
      </c>
      <c r="T108" s="42" t="s">
        <v>819</v>
      </c>
      <c r="U108" s="42"/>
      <c r="V108" s="43"/>
    </row>
    <row r="109" spans="1:22" s="62" customFormat="1" ht="38.25" x14ac:dyDescent="0.2">
      <c r="A109" s="101" t="str">
        <f t="shared" si="130"/>
        <v>Contractor informationEmail addressTextAnyContractor/ContractorDetails/BusinessInfo/BusinessContact/Person/Email/EmailAddress</v>
      </c>
      <c r="B109" s="42" t="s">
        <v>29</v>
      </c>
      <c r="C109" s="42" t="s">
        <v>30</v>
      </c>
      <c r="D109" s="42" t="s">
        <v>516</v>
      </c>
      <c r="E109" s="42" t="s">
        <v>20</v>
      </c>
      <c r="F109" s="43" t="str">
        <f t="shared" si="131"/>
        <v>X</v>
      </c>
      <c r="G109" s="42" t="s">
        <v>7</v>
      </c>
      <c r="H109" s="43" t="str">
        <f t="shared" si="131"/>
        <v/>
      </c>
      <c r="I109" s="42" t="s">
        <v>7</v>
      </c>
      <c r="J109" s="43" t="str">
        <f t="shared" ref="J109" si="212">IF(OR(I109="Required", I109="Dependent &amp; Required"), "X", "")</f>
        <v/>
      </c>
      <c r="K109" s="43" t="s">
        <v>20</v>
      </c>
      <c r="L109" s="43" t="str">
        <f t="shared" ref="L109" si="213">IF(OR(K109="Required", K109="Dependent &amp; Required"), "X", "")</f>
        <v>X</v>
      </c>
      <c r="M109" s="106" t="s">
        <v>1206</v>
      </c>
      <c r="N109" s="42" t="s">
        <v>31</v>
      </c>
      <c r="O109" s="42" t="s">
        <v>32</v>
      </c>
      <c r="P109" s="42" t="s">
        <v>1200</v>
      </c>
      <c r="Q109" s="101" t="s">
        <v>691</v>
      </c>
      <c r="R109" s="42"/>
      <c r="S109" s="42" t="s">
        <v>691</v>
      </c>
      <c r="T109" s="42" t="s">
        <v>819</v>
      </c>
      <c r="U109" s="42"/>
      <c r="V109" s="43"/>
    </row>
    <row r="110" spans="1:22" s="62" customFormat="1" ht="38.25" x14ac:dyDescent="0.2">
      <c r="A110" s="101" t="str">
        <f t="shared" si="130"/>
        <v>Contractor informationFirst nameTextAnyContractor/ContractorDetails/BusinessInfo/BusinessContact/Person/Name/FirstName</v>
      </c>
      <c r="B110" s="42" t="s">
        <v>29</v>
      </c>
      <c r="C110" s="42" t="s">
        <v>33</v>
      </c>
      <c r="D110" s="42" t="s">
        <v>516</v>
      </c>
      <c r="E110" s="42" t="s">
        <v>20</v>
      </c>
      <c r="F110" s="43" t="str">
        <f t="shared" si="131"/>
        <v>X</v>
      </c>
      <c r="G110" s="42" t="s">
        <v>20</v>
      </c>
      <c r="H110" s="43" t="str">
        <f t="shared" si="131"/>
        <v>X</v>
      </c>
      <c r="I110" s="42" t="s">
        <v>7</v>
      </c>
      <c r="J110" s="43" t="str">
        <f t="shared" ref="J110" si="214">IF(OR(I110="Required", I110="Dependent &amp; Required"), "X", "")</f>
        <v/>
      </c>
      <c r="K110" s="43" t="s">
        <v>20</v>
      </c>
      <c r="L110" s="43" t="str">
        <f t="shared" ref="L110" si="215">IF(OR(K110="Required", K110="Dependent &amp; Required"), "X", "")</f>
        <v>X</v>
      </c>
      <c r="M110" s="106" t="s">
        <v>1206</v>
      </c>
      <c r="N110" s="42" t="s">
        <v>31</v>
      </c>
      <c r="O110" s="42" t="s">
        <v>34</v>
      </c>
      <c r="P110" s="42" t="s">
        <v>931</v>
      </c>
      <c r="Q110" s="101" t="s">
        <v>691</v>
      </c>
      <c r="R110" s="42"/>
      <c r="S110" s="42" t="s">
        <v>691</v>
      </c>
      <c r="T110" s="42" t="s">
        <v>819</v>
      </c>
      <c r="U110" s="42"/>
      <c r="V110" s="43"/>
    </row>
    <row r="111" spans="1:22" s="62" customFormat="1" ht="38.25" x14ac:dyDescent="0.2">
      <c r="A111" s="101" t="str">
        <f t="shared" si="130"/>
        <v>Contractor informationLast nameTextAnyContractor/ContractorDetails/BusinessInfo/BusinessContact/Person/Name/LastName</v>
      </c>
      <c r="B111" s="42" t="s">
        <v>29</v>
      </c>
      <c r="C111" s="42" t="s">
        <v>35</v>
      </c>
      <c r="D111" s="42" t="s">
        <v>516</v>
      </c>
      <c r="E111" s="42" t="s">
        <v>20</v>
      </c>
      <c r="F111" s="43" t="str">
        <f t="shared" si="131"/>
        <v>X</v>
      </c>
      <c r="G111" s="42" t="s">
        <v>20</v>
      </c>
      <c r="H111" s="43" t="str">
        <f t="shared" si="131"/>
        <v>X</v>
      </c>
      <c r="I111" s="42" t="s">
        <v>7</v>
      </c>
      <c r="J111" s="43" t="str">
        <f t="shared" ref="J111" si="216">IF(OR(I111="Required", I111="Dependent &amp; Required"), "X", "")</f>
        <v/>
      </c>
      <c r="K111" s="43" t="s">
        <v>20</v>
      </c>
      <c r="L111" s="43" t="str">
        <f t="shared" ref="L111" si="217">IF(OR(K111="Required", K111="Dependent &amp; Required"), "X", "")</f>
        <v>X</v>
      </c>
      <c r="M111" s="106" t="s">
        <v>1206</v>
      </c>
      <c r="N111" s="42" t="s">
        <v>31</v>
      </c>
      <c r="O111" s="42" t="s">
        <v>36</v>
      </c>
      <c r="P111" s="42" t="s">
        <v>931</v>
      </c>
      <c r="Q111" s="101" t="s">
        <v>691</v>
      </c>
      <c r="R111" s="42"/>
      <c r="S111" s="42" t="s">
        <v>691</v>
      </c>
      <c r="T111" s="42" t="s">
        <v>819</v>
      </c>
      <c r="U111" s="42"/>
      <c r="V111" s="43"/>
    </row>
    <row r="112" spans="1:22" s="62" customFormat="1" ht="38.25" x14ac:dyDescent="0.2">
      <c r="A112" s="101" t="str">
        <f t="shared" si="130"/>
        <v>Cooling systemCapacityNumber (Btuh)PreBuilding/BuildingDetails/Systems/HVAC/HVACPlant/CoolingSystem/CoolingCapacity</v>
      </c>
      <c r="B112" s="42" t="s">
        <v>465</v>
      </c>
      <c r="C112" s="42" t="s">
        <v>466</v>
      </c>
      <c r="D112" s="42" t="s">
        <v>517</v>
      </c>
      <c r="E112" s="42" t="s">
        <v>20</v>
      </c>
      <c r="F112" s="43" t="str">
        <f t="shared" si="131"/>
        <v>X</v>
      </c>
      <c r="G112" s="42" t="s">
        <v>7</v>
      </c>
      <c r="H112" s="43" t="str">
        <f t="shared" si="131"/>
        <v/>
      </c>
      <c r="I112" s="42" t="s">
        <v>20</v>
      </c>
      <c r="J112" s="43" t="str">
        <f t="shared" ref="J112" si="218">IF(OR(I112="Required", I112="Dependent &amp; Required"), "X", "")</f>
        <v>X</v>
      </c>
      <c r="K112" s="43" t="s">
        <v>20</v>
      </c>
      <c r="L112" s="43" t="str">
        <f t="shared" ref="L112" si="219">IF(OR(K112="Required", K112="Dependent &amp; Required"), "X", "")</f>
        <v>X</v>
      </c>
      <c r="M112" s="106" t="s">
        <v>1204</v>
      </c>
      <c r="N112" s="42" t="s">
        <v>21</v>
      </c>
      <c r="O112" s="42" t="s">
        <v>37</v>
      </c>
      <c r="P112" s="42" t="s">
        <v>1007</v>
      </c>
      <c r="Q112" s="101" t="s">
        <v>691</v>
      </c>
      <c r="R112" s="42"/>
      <c r="S112" s="42" t="s">
        <v>691</v>
      </c>
      <c r="T112" s="42" t="s">
        <v>819</v>
      </c>
      <c r="U112" s="42"/>
      <c r="V112" s="43"/>
    </row>
    <row r="113" spans="1:22" s="62" customFormat="1" ht="38.25" x14ac:dyDescent="0.2">
      <c r="A113" s="101" t="str">
        <f t="shared" si="130"/>
        <v>Cooling systemAnnual cooling efficiency unitsEnumerationPreBuilding/BuildingDetails/Systems/HVAC/HVACPlant/CoolingSystem/AnnualCoolingEfficiency/Unit</v>
      </c>
      <c r="B113" s="42" t="s">
        <v>465</v>
      </c>
      <c r="C113" s="42" t="s">
        <v>143</v>
      </c>
      <c r="D113" s="42" t="s">
        <v>504</v>
      </c>
      <c r="E113" s="42" t="s">
        <v>20</v>
      </c>
      <c r="F113" s="43" t="str">
        <f t="shared" si="131"/>
        <v>X</v>
      </c>
      <c r="G113" s="42" t="s">
        <v>20</v>
      </c>
      <c r="H113" s="43" t="str">
        <f t="shared" si="131"/>
        <v>X</v>
      </c>
      <c r="I113" s="42" t="s">
        <v>20</v>
      </c>
      <c r="J113" s="43" t="str">
        <f t="shared" ref="J113" si="220">IF(OR(I113="Required", I113="Dependent &amp; Required"), "X", "")</f>
        <v>X</v>
      </c>
      <c r="K113" s="43" t="s">
        <v>20</v>
      </c>
      <c r="L113" s="43" t="str">
        <f t="shared" ref="L113" si="221">IF(OR(K113="Required", K113="Dependent &amp; Required"), "X", "")</f>
        <v>X</v>
      </c>
      <c r="M113" s="106" t="s">
        <v>1204</v>
      </c>
      <c r="N113" s="42" t="s">
        <v>21</v>
      </c>
      <c r="O113" s="42" t="s">
        <v>39</v>
      </c>
      <c r="P113" s="42" t="s">
        <v>1005</v>
      </c>
      <c r="Q113" s="101" t="s">
        <v>691</v>
      </c>
      <c r="R113" s="42"/>
      <c r="S113" s="42" t="s">
        <v>691</v>
      </c>
      <c r="T113" s="42" t="s">
        <v>819</v>
      </c>
      <c r="U113" s="42"/>
      <c r="V113" s="43"/>
    </row>
    <row r="114" spans="1:22" s="62" customFormat="1" ht="25.5" x14ac:dyDescent="0.2">
      <c r="A114" s="101" t="str">
        <f t="shared" si="130"/>
        <v>Cooling systemAnnual cooling efficiency valueNumberPreBuilding/BuildingDetails/Systems/HVAC/HVACPlant/CoolingSystem/AnnualCoolingEfficiency/Value</v>
      </c>
      <c r="B114" s="42" t="s">
        <v>465</v>
      </c>
      <c r="C114" s="42" t="s">
        <v>40</v>
      </c>
      <c r="D114" s="42" t="s">
        <v>503</v>
      </c>
      <c r="E114" s="42" t="s">
        <v>20</v>
      </c>
      <c r="F114" s="43" t="str">
        <f t="shared" si="131"/>
        <v>X</v>
      </c>
      <c r="G114" s="42" t="s">
        <v>20</v>
      </c>
      <c r="H114" s="43" t="str">
        <f t="shared" si="131"/>
        <v>X</v>
      </c>
      <c r="I114" s="42" t="s">
        <v>20</v>
      </c>
      <c r="J114" s="43" t="str">
        <f t="shared" ref="J114" si="222">IF(OR(I114="Required", I114="Dependent &amp; Required"), "X", "")</f>
        <v>X</v>
      </c>
      <c r="K114" s="43" t="s">
        <v>20</v>
      </c>
      <c r="L114" s="43" t="str">
        <f t="shared" ref="L114" si="223">IF(OR(K114="Required", K114="Dependent &amp; Required"), "X", "")</f>
        <v>X</v>
      </c>
      <c r="M114" s="106" t="s">
        <v>1204</v>
      </c>
      <c r="N114" s="42" t="s">
        <v>21</v>
      </c>
      <c r="O114" s="42" t="s">
        <v>41</v>
      </c>
      <c r="P114" s="42" t="s">
        <v>1006</v>
      </c>
      <c r="Q114" s="101" t="s">
        <v>691</v>
      </c>
      <c r="R114" s="42"/>
      <c r="S114" s="42" t="s">
        <v>691</v>
      </c>
      <c r="T114" s="42"/>
      <c r="U114" s="42"/>
      <c r="V114" s="43"/>
    </row>
    <row r="115" spans="1:22" s="62" customFormat="1" ht="25.5" x14ac:dyDescent="0.2">
      <c r="A115" s="101" t="str">
        <f t="shared" si="130"/>
        <v>Cooling systemFraction of cooling load servedFractionPreBuilding/BuildingDetails/Systems/HVAC/HVACPlant/CoolingSystem/FractionCoolLoadServed</v>
      </c>
      <c r="B115" s="42" t="s">
        <v>465</v>
      </c>
      <c r="C115" s="42" t="s">
        <v>42</v>
      </c>
      <c r="D115" s="42" t="s">
        <v>505</v>
      </c>
      <c r="E115" s="42" t="s">
        <v>20</v>
      </c>
      <c r="F115" s="43" t="str">
        <f t="shared" si="131"/>
        <v>X</v>
      </c>
      <c r="G115" s="42" t="s">
        <v>20</v>
      </c>
      <c r="H115" s="43" t="str">
        <f t="shared" si="131"/>
        <v>X</v>
      </c>
      <c r="I115" s="42" t="s">
        <v>20</v>
      </c>
      <c r="J115" s="43" t="str">
        <f t="shared" ref="J115" si="224">IF(OR(I115="Required", I115="Dependent &amp; Required"), "X", "")</f>
        <v>X</v>
      </c>
      <c r="K115" s="43" t="s">
        <v>20</v>
      </c>
      <c r="L115" s="43" t="str">
        <f t="shared" ref="L115" si="225">IF(OR(K115="Required", K115="Dependent &amp; Required"), "X", "")</f>
        <v>X</v>
      </c>
      <c r="M115" s="106" t="s">
        <v>1204</v>
      </c>
      <c r="N115" s="42" t="s">
        <v>21</v>
      </c>
      <c r="O115" s="42" t="s">
        <v>43</v>
      </c>
      <c r="P115" s="42" t="s">
        <v>1004</v>
      </c>
      <c r="Q115" s="101" t="s">
        <v>691</v>
      </c>
      <c r="R115" s="42"/>
      <c r="S115" s="42" t="s">
        <v>691</v>
      </c>
      <c r="T115" s="42"/>
      <c r="U115" s="42"/>
      <c r="V115" s="43"/>
    </row>
    <row r="116" spans="1:22" s="62" customFormat="1" ht="25.5" x14ac:dyDescent="0.2">
      <c r="A116" s="101" t="str">
        <f t="shared" si="130"/>
        <v>Cooling systemFuel EnumerationPreBuilding/BuildingDetails/Systems/HVAC/HVACPlant/CoolingSystem/CoolingSystemFuel</v>
      </c>
      <c r="B116" s="42" t="s">
        <v>465</v>
      </c>
      <c r="C116" s="42" t="s">
        <v>6</v>
      </c>
      <c r="D116" s="42" t="s">
        <v>504</v>
      </c>
      <c r="E116" s="42" t="s">
        <v>20</v>
      </c>
      <c r="F116" s="43" t="str">
        <f t="shared" si="131"/>
        <v>X</v>
      </c>
      <c r="G116" s="42" t="s">
        <v>7</v>
      </c>
      <c r="H116" s="43" t="str">
        <f t="shared" si="131"/>
        <v/>
      </c>
      <c r="I116" s="42" t="s">
        <v>20</v>
      </c>
      <c r="J116" s="43" t="str">
        <f t="shared" ref="J116" si="226">IF(OR(I116="Required", I116="Dependent &amp; Required"), "X", "")</f>
        <v>X</v>
      </c>
      <c r="K116" s="43" t="s">
        <v>20</v>
      </c>
      <c r="L116" s="43" t="str">
        <f t="shared" ref="L116" si="227">IF(OR(K116="Required", K116="Dependent &amp; Required"), "X", "")</f>
        <v>X</v>
      </c>
      <c r="M116" s="106" t="s">
        <v>1204</v>
      </c>
      <c r="N116" s="42" t="s">
        <v>21</v>
      </c>
      <c r="O116" s="42" t="s">
        <v>44</v>
      </c>
      <c r="P116" s="42" t="s">
        <v>1002</v>
      </c>
      <c r="Q116" s="101" t="s">
        <v>691</v>
      </c>
      <c r="R116" s="42"/>
      <c r="S116" s="42" t="s">
        <v>691</v>
      </c>
      <c r="T116" s="42"/>
      <c r="U116" s="42"/>
      <c r="V116" s="43"/>
    </row>
    <row r="117" spans="1:22" s="62" customFormat="1" ht="25.5" x14ac:dyDescent="0.2">
      <c r="A117" s="101" t="str">
        <f t="shared" si="130"/>
        <v>Cooling systemManufacturerTextPreBuilding/BuildingDetails/Systems/HVAC/HVACPlant/CoolingSystem/Manufacturer</v>
      </c>
      <c r="B117" s="42" t="s">
        <v>465</v>
      </c>
      <c r="C117" s="42" t="s">
        <v>45</v>
      </c>
      <c r="D117" s="42" t="s">
        <v>516</v>
      </c>
      <c r="E117" s="42" t="s">
        <v>7</v>
      </c>
      <c r="F117" s="43" t="str">
        <f t="shared" si="131"/>
        <v/>
      </c>
      <c r="G117" s="42" t="s">
        <v>7</v>
      </c>
      <c r="H117" s="43" t="str">
        <f t="shared" si="131"/>
        <v/>
      </c>
      <c r="I117" s="42" t="s">
        <v>7</v>
      </c>
      <c r="J117" s="43" t="str">
        <f t="shared" ref="J117" si="228">IF(OR(I117="Required", I117="Dependent &amp; Required"), "X", "")</f>
        <v/>
      </c>
      <c r="K117" s="43" t="s">
        <v>7</v>
      </c>
      <c r="L117" s="43" t="str">
        <f t="shared" ref="L117" si="229">IF(OR(K117="Required", K117="Dependent &amp; Required"), "X", "")</f>
        <v/>
      </c>
      <c r="M117" s="106" t="s">
        <v>1204</v>
      </c>
      <c r="N117" s="42" t="s">
        <v>21</v>
      </c>
      <c r="O117" s="42" t="s">
        <v>46</v>
      </c>
      <c r="P117" s="42" t="s">
        <v>1200</v>
      </c>
      <c r="Q117" s="101" t="s">
        <v>691</v>
      </c>
      <c r="R117" s="42"/>
      <c r="S117" s="42" t="s">
        <v>691</v>
      </c>
      <c r="T117" s="42"/>
      <c r="U117" s="42"/>
      <c r="V117" s="43"/>
    </row>
    <row r="118" spans="1:22" s="62" customFormat="1" ht="25.5" x14ac:dyDescent="0.2">
      <c r="A118" s="101" t="str">
        <f t="shared" si="130"/>
        <v>Cooling systemModel numberTextPreBuilding/BuildingDetails/Systems/HVAC/HVACPlant/CoolingSystem/ModelNumber</v>
      </c>
      <c r="B118" s="42" t="s">
        <v>465</v>
      </c>
      <c r="C118" s="42" t="s">
        <v>47</v>
      </c>
      <c r="D118" s="42" t="s">
        <v>516</v>
      </c>
      <c r="E118" s="42" t="s">
        <v>7</v>
      </c>
      <c r="F118" s="43" t="str">
        <f t="shared" si="131"/>
        <v/>
      </c>
      <c r="G118" s="42" t="s">
        <v>7</v>
      </c>
      <c r="H118" s="43" t="str">
        <f t="shared" si="131"/>
        <v/>
      </c>
      <c r="I118" s="42" t="s">
        <v>7</v>
      </c>
      <c r="J118" s="43" t="str">
        <f t="shared" ref="J118" si="230">IF(OR(I118="Required", I118="Dependent &amp; Required"), "X", "")</f>
        <v/>
      </c>
      <c r="K118" s="43" t="s">
        <v>7</v>
      </c>
      <c r="L118" s="43" t="str">
        <f t="shared" ref="L118" si="231">IF(OR(K118="Required", K118="Dependent &amp; Required"), "X", "")</f>
        <v/>
      </c>
      <c r="M118" s="106" t="s">
        <v>1204</v>
      </c>
      <c r="N118" s="42" t="s">
        <v>21</v>
      </c>
      <c r="O118" s="42" t="s">
        <v>48</v>
      </c>
      <c r="P118" s="42" t="s">
        <v>1200</v>
      </c>
      <c r="Q118" s="101" t="s">
        <v>691</v>
      </c>
      <c r="R118" s="42"/>
      <c r="S118" s="42" t="s">
        <v>691</v>
      </c>
      <c r="T118" s="42"/>
      <c r="U118" s="42"/>
      <c r="V118" s="43"/>
    </row>
    <row r="119" spans="1:22" s="62" customFormat="1" ht="204" x14ac:dyDescent="0.2">
      <c r="A119" s="101" t="str">
        <f t="shared" si="130"/>
        <v>Cooling systemCooling system typeEnumerationPreBuilding/BuildingDetails/Systems/HVAC/HVACPlant/CoolingSystem/CoolingSystemType</v>
      </c>
      <c r="B119" s="42" t="s">
        <v>465</v>
      </c>
      <c r="C119" s="42" t="s">
        <v>49</v>
      </c>
      <c r="D119" s="42" t="s">
        <v>504</v>
      </c>
      <c r="E119" s="42" t="s">
        <v>20</v>
      </c>
      <c r="F119" s="43" t="str">
        <f t="shared" si="131"/>
        <v>X</v>
      </c>
      <c r="G119" s="42" t="s">
        <v>20</v>
      </c>
      <c r="H119" s="43" t="str">
        <f t="shared" si="131"/>
        <v>X</v>
      </c>
      <c r="I119" s="42" t="s">
        <v>20</v>
      </c>
      <c r="J119" s="43" t="str">
        <f t="shared" ref="J119" si="232">IF(OR(I119="Required", I119="Dependent &amp; Required"), "X", "")</f>
        <v>X</v>
      </c>
      <c r="K119" s="43" t="s">
        <v>20</v>
      </c>
      <c r="L119" s="43" t="str">
        <f t="shared" ref="L119" si="233">IF(OR(K119="Required", K119="Dependent &amp; Required"), "X", "")</f>
        <v>X</v>
      </c>
      <c r="M119" s="106" t="s">
        <v>1204</v>
      </c>
      <c r="N119" s="42" t="s">
        <v>21</v>
      </c>
      <c r="O119" s="42" t="s">
        <v>50</v>
      </c>
      <c r="P119" s="42" t="s">
        <v>1003</v>
      </c>
      <c r="Q119" s="101" t="s">
        <v>691</v>
      </c>
      <c r="R119" s="42"/>
      <c r="S119" s="42" t="s">
        <v>691</v>
      </c>
      <c r="T119" s="42" t="s">
        <v>802</v>
      </c>
      <c r="U119" s="42" t="s">
        <v>801</v>
      </c>
      <c r="V119" s="43"/>
    </row>
    <row r="120" spans="1:22" s="62" customFormat="1" ht="38.25" x14ac:dyDescent="0.2">
      <c r="A120" s="101" t="str">
        <f t="shared" si="130"/>
        <v>Cooling systemModel yearNumberPreBuilding/BuildingDetails/Systems/HVAC/HVACPlant/CoolingSystem/ModelYear</v>
      </c>
      <c r="B120" s="42" t="s">
        <v>465</v>
      </c>
      <c r="C120" s="42" t="s">
        <v>51</v>
      </c>
      <c r="D120" s="42" t="s">
        <v>503</v>
      </c>
      <c r="E120" s="42" t="s">
        <v>7</v>
      </c>
      <c r="F120" s="43" t="str">
        <f t="shared" si="131"/>
        <v/>
      </c>
      <c r="G120" s="42" t="s">
        <v>7</v>
      </c>
      <c r="H120" s="43" t="str">
        <f t="shared" si="131"/>
        <v/>
      </c>
      <c r="I120" s="42" t="s">
        <v>7</v>
      </c>
      <c r="J120" s="43" t="str">
        <f t="shared" ref="J120" si="234">IF(OR(I120="Required", I120="Dependent &amp; Required"), "X", "")</f>
        <v/>
      </c>
      <c r="K120" s="43" t="s">
        <v>7</v>
      </c>
      <c r="L120" s="43" t="str">
        <f t="shared" ref="L120" si="235">IF(OR(K120="Required", K120="Dependent &amp; Required"), "X", "")</f>
        <v/>
      </c>
      <c r="M120" s="106" t="s">
        <v>1204</v>
      </c>
      <c r="N120" s="42" t="s">
        <v>21</v>
      </c>
      <c r="O120" s="42" t="s">
        <v>52</v>
      </c>
      <c r="P120" s="42" t="s">
        <v>1200</v>
      </c>
      <c r="Q120" s="101" t="s">
        <v>691</v>
      </c>
      <c r="R120" s="42"/>
      <c r="S120" s="42" t="s">
        <v>691</v>
      </c>
      <c r="T120" s="42" t="s">
        <v>819</v>
      </c>
      <c r="U120" s="42"/>
      <c r="V120" s="43"/>
    </row>
    <row r="121" spans="1:22" s="62" customFormat="1" ht="38.25" x14ac:dyDescent="0.2">
      <c r="A121" s="101" t="str">
        <f t="shared" si="130"/>
        <v>Cooling systemThird party certificationEnumerationPreBuilding/BuildingDetails/Systems/HVAC/HVACPlant/CoolingSystem/ThirdPartyCertification</v>
      </c>
      <c r="B121" s="42" t="s">
        <v>465</v>
      </c>
      <c r="C121" s="42" t="s">
        <v>58</v>
      </c>
      <c r="D121" s="42" t="s">
        <v>504</v>
      </c>
      <c r="E121" s="42" t="s">
        <v>7</v>
      </c>
      <c r="F121" s="43" t="str">
        <f t="shared" si="131"/>
        <v/>
      </c>
      <c r="G121" s="42" t="s">
        <v>7</v>
      </c>
      <c r="H121" s="43" t="str">
        <f t="shared" si="131"/>
        <v/>
      </c>
      <c r="I121" s="42" t="s">
        <v>20</v>
      </c>
      <c r="J121" s="43" t="str">
        <f t="shared" ref="J121" si="236">IF(OR(I121="Required", I121="Dependent &amp; Required"), "X", "")</f>
        <v>X</v>
      </c>
      <c r="K121" s="43" t="s">
        <v>7</v>
      </c>
      <c r="L121" s="43" t="str">
        <f t="shared" ref="L121" si="237">IF(OR(K121="Required", K121="Dependent &amp; Required"), "X", "")</f>
        <v/>
      </c>
      <c r="M121" s="106" t="s">
        <v>1204</v>
      </c>
      <c r="N121" s="42" t="s">
        <v>21</v>
      </c>
      <c r="O121" s="42" t="s">
        <v>639</v>
      </c>
      <c r="P121" s="42" t="s">
        <v>1008</v>
      </c>
      <c r="Q121" s="101" t="s">
        <v>691</v>
      </c>
      <c r="R121" s="42"/>
      <c r="S121" s="42" t="s">
        <v>691</v>
      </c>
      <c r="T121" s="42" t="s">
        <v>819</v>
      </c>
      <c r="U121" s="42"/>
      <c r="V121" s="43"/>
    </row>
    <row r="122" spans="1:22" s="62" customFormat="1" ht="38.25" x14ac:dyDescent="0.2">
      <c r="A122" s="101" t="str">
        <f t="shared" si="130"/>
        <v>Cooling systemCapacityNumber (Btuh)ProposedBuilding/BuildingDetails/Systems/HVAC/HVACPlant/CoolingSystem/CoolingCapacity</v>
      </c>
      <c r="B122" s="42" t="s">
        <v>465</v>
      </c>
      <c r="C122" s="42" t="s">
        <v>466</v>
      </c>
      <c r="D122" s="42" t="s">
        <v>517</v>
      </c>
      <c r="E122" s="42" t="s">
        <v>20</v>
      </c>
      <c r="F122" s="43" t="str">
        <f t="shared" si="131"/>
        <v>X</v>
      </c>
      <c r="G122" s="42" t="s">
        <v>7</v>
      </c>
      <c r="H122" s="43" t="str">
        <f t="shared" si="131"/>
        <v/>
      </c>
      <c r="I122" s="42" t="s">
        <v>20</v>
      </c>
      <c r="J122" s="43" t="str">
        <f t="shared" ref="J122" si="238">IF(OR(I122="Required", I122="Dependent &amp; Required"), "X", "")</f>
        <v>X</v>
      </c>
      <c r="K122" s="43" t="s">
        <v>7</v>
      </c>
      <c r="L122" s="43" t="str">
        <f t="shared" ref="L122" si="239">IF(OR(K122="Required", K122="Dependent &amp; Required"), "X", "")</f>
        <v/>
      </c>
      <c r="M122" s="106" t="s">
        <v>1203</v>
      </c>
      <c r="N122" s="42" t="s">
        <v>28</v>
      </c>
      <c r="O122" s="42" t="s">
        <v>37</v>
      </c>
      <c r="P122" s="42" t="s">
        <v>1007</v>
      </c>
      <c r="Q122" s="101" t="s">
        <v>691</v>
      </c>
      <c r="R122" s="42"/>
      <c r="S122" s="42" t="s">
        <v>691</v>
      </c>
      <c r="T122" s="42" t="s">
        <v>819</v>
      </c>
      <c r="U122" s="42"/>
      <c r="V122" s="43"/>
    </row>
    <row r="123" spans="1:22" s="62" customFormat="1" ht="38.25" x14ac:dyDescent="0.2">
      <c r="A123" s="101" t="str">
        <f t="shared" si="130"/>
        <v>Cooling systemAnnual cooling efficiency unitsEnumerationProposedBuilding/BuildingDetails/Systems/HVAC/HVACPlant/CoolingSystem/AnnualCoolingEfficiency/Unit</v>
      </c>
      <c r="B123" s="42" t="s">
        <v>465</v>
      </c>
      <c r="C123" s="42" t="s">
        <v>143</v>
      </c>
      <c r="D123" s="42" t="s">
        <v>504</v>
      </c>
      <c r="E123" s="42" t="s">
        <v>20</v>
      </c>
      <c r="F123" s="43" t="str">
        <f t="shared" si="131"/>
        <v>X</v>
      </c>
      <c r="G123" s="42" t="s">
        <v>20</v>
      </c>
      <c r="H123" s="43" t="str">
        <f t="shared" si="131"/>
        <v>X</v>
      </c>
      <c r="I123" s="42" t="s">
        <v>20</v>
      </c>
      <c r="J123" s="43" t="str">
        <f t="shared" ref="J123" si="240">IF(OR(I123="Required", I123="Dependent &amp; Required"), "X", "")</f>
        <v>X</v>
      </c>
      <c r="K123" s="43" t="s">
        <v>7</v>
      </c>
      <c r="L123" s="43" t="str">
        <f t="shared" ref="L123" si="241">IF(OR(K123="Required", K123="Dependent &amp; Required"), "X", "")</f>
        <v/>
      </c>
      <c r="M123" s="106" t="s">
        <v>1203</v>
      </c>
      <c r="N123" s="42" t="s">
        <v>28</v>
      </c>
      <c r="O123" s="42" t="s">
        <v>39</v>
      </c>
      <c r="P123" s="42" t="s">
        <v>1005</v>
      </c>
      <c r="Q123" s="101" t="s">
        <v>691</v>
      </c>
      <c r="R123" s="42"/>
      <c r="S123" s="42" t="s">
        <v>691</v>
      </c>
      <c r="T123" s="42" t="s">
        <v>819</v>
      </c>
      <c r="U123" s="42"/>
      <c r="V123" s="43"/>
    </row>
    <row r="124" spans="1:22" s="62" customFormat="1" ht="38.25" x14ac:dyDescent="0.2">
      <c r="A124" s="101" t="str">
        <f t="shared" si="130"/>
        <v>Cooling systemAnnual cooling efficiency valueNumberProposedBuilding/BuildingDetails/Systems/HVAC/HVACPlant/CoolingSystem/AnnualCoolingEfficiency/Value</v>
      </c>
      <c r="B124" s="42" t="s">
        <v>465</v>
      </c>
      <c r="C124" s="42" t="s">
        <v>40</v>
      </c>
      <c r="D124" s="42" t="s">
        <v>503</v>
      </c>
      <c r="E124" s="42" t="s">
        <v>20</v>
      </c>
      <c r="F124" s="43" t="str">
        <f t="shared" si="131"/>
        <v>X</v>
      </c>
      <c r="G124" s="42" t="s">
        <v>20</v>
      </c>
      <c r="H124" s="43" t="str">
        <f t="shared" si="131"/>
        <v>X</v>
      </c>
      <c r="I124" s="42" t="s">
        <v>20</v>
      </c>
      <c r="J124" s="43" t="str">
        <f t="shared" ref="J124" si="242">IF(OR(I124="Required", I124="Dependent &amp; Required"), "X", "")</f>
        <v>X</v>
      </c>
      <c r="K124" s="43" t="s">
        <v>7</v>
      </c>
      <c r="L124" s="43" t="str">
        <f t="shared" ref="L124" si="243">IF(OR(K124="Required", K124="Dependent &amp; Required"), "X", "")</f>
        <v/>
      </c>
      <c r="M124" s="106" t="s">
        <v>1203</v>
      </c>
      <c r="N124" s="42" t="s">
        <v>28</v>
      </c>
      <c r="O124" s="42" t="s">
        <v>41</v>
      </c>
      <c r="P124" s="42" t="s">
        <v>1006</v>
      </c>
      <c r="Q124" s="101" t="s">
        <v>691</v>
      </c>
      <c r="R124" s="42"/>
      <c r="S124" s="42" t="s">
        <v>691</v>
      </c>
      <c r="T124" s="42" t="s">
        <v>819</v>
      </c>
      <c r="U124" s="42"/>
      <c r="V124" s="43"/>
    </row>
    <row r="125" spans="1:22" s="62" customFormat="1" ht="38.25" x14ac:dyDescent="0.2">
      <c r="A125" s="101" t="str">
        <f t="shared" si="130"/>
        <v>Cooling systemFraction of cooling load servedFractionProposedBuilding/BuildingDetails/Systems/HVAC/HVACPlant/CoolingSystem/FractionCoolLoadServed</v>
      </c>
      <c r="B125" s="42" t="s">
        <v>465</v>
      </c>
      <c r="C125" s="42" t="s">
        <v>42</v>
      </c>
      <c r="D125" s="42" t="s">
        <v>505</v>
      </c>
      <c r="E125" s="42" t="s">
        <v>20</v>
      </c>
      <c r="F125" s="43" t="str">
        <f t="shared" si="131"/>
        <v>X</v>
      </c>
      <c r="G125" s="42" t="s">
        <v>20</v>
      </c>
      <c r="H125" s="43" t="str">
        <f t="shared" si="131"/>
        <v>X</v>
      </c>
      <c r="I125" s="42" t="s">
        <v>20</v>
      </c>
      <c r="J125" s="43" t="str">
        <f t="shared" ref="J125" si="244">IF(OR(I125="Required", I125="Dependent &amp; Required"), "X", "")</f>
        <v>X</v>
      </c>
      <c r="K125" s="43" t="s">
        <v>7</v>
      </c>
      <c r="L125" s="43" t="str">
        <f t="shared" ref="L125" si="245">IF(OR(K125="Required", K125="Dependent &amp; Required"), "X", "")</f>
        <v/>
      </c>
      <c r="M125" s="106" t="s">
        <v>1203</v>
      </c>
      <c r="N125" s="42" t="s">
        <v>28</v>
      </c>
      <c r="O125" s="42" t="s">
        <v>43</v>
      </c>
      <c r="P125" s="42" t="s">
        <v>1004</v>
      </c>
      <c r="Q125" s="101" t="s">
        <v>691</v>
      </c>
      <c r="R125" s="42"/>
      <c r="S125" s="42" t="s">
        <v>691</v>
      </c>
      <c r="T125" s="42" t="s">
        <v>819</v>
      </c>
      <c r="U125" s="42"/>
      <c r="V125" s="43"/>
    </row>
    <row r="126" spans="1:22" s="62" customFormat="1" ht="38.25" x14ac:dyDescent="0.2">
      <c r="A126" s="101" t="str">
        <f t="shared" si="130"/>
        <v>Cooling systemFuel EnumerationProposedBuilding/BuildingDetails/Systems/HVAC/HVACPlant/CoolingSystem/CoolingSystemFuel</v>
      </c>
      <c r="B126" s="42" t="s">
        <v>465</v>
      </c>
      <c r="C126" s="42" t="s">
        <v>6</v>
      </c>
      <c r="D126" s="42" t="s">
        <v>504</v>
      </c>
      <c r="E126" s="42" t="s">
        <v>20</v>
      </c>
      <c r="F126" s="43" t="str">
        <f t="shared" si="131"/>
        <v>X</v>
      </c>
      <c r="G126" s="42" t="s">
        <v>7</v>
      </c>
      <c r="H126" s="43" t="str">
        <f t="shared" si="131"/>
        <v/>
      </c>
      <c r="I126" s="42" t="s">
        <v>20</v>
      </c>
      <c r="J126" s="43" t="str">
        <f t="shared" ref="J126" si="246">IF(OR(I126="Required", I126="Dependent &amp; Required"), "X", "")</f>
        <v>X</v>
      </c>
      <c r="K126" s="43" t="s">
        <v>7</v>
      </c>
      <c r="L126" s="43" t="str">
        <f t="shared" ref="L126" si="247">IF(OR(K126="Required", K126="Dependent &amp; Required"), "X", "")</f>
        <v/>
      </c>
      <c r="M126" s="106" t="s">
        <v>1203</v>
      </c>
      <c r="N126" s="42" t="s">
        <v>28</v>
      </c>
      <c r="O126" s="42" t="s">
        <v>44</v>
      </c>
      <c r="P126" s="42" t="s">
        <v>1002</v>
      </c>
      <c r="Q126" s="101" t="s">
        <v>691</v>
      </c>
      <c r="R126" s="42"/>
      <c r="S126" s="42" t="s">
        <v>691</v>
      </c>
      <c r="T126" s="42" t="s">
        <v>822</v>
      </c>
      <c r="U126" s="42"/>
      <c r="V126" s="43"/>
    </row>
    <row r="127" spans="1:22" s="62" customFormat="1" ht="38.25" x14ac:dyDescent="0.2">
      <c r="A127" s="101" t="str">
        <f t="shared" si="130"/>
        <v>Cooling systemManufacturerTextProposedBuilding/BuildingDetails/Systems/HVAC/HVACPlant/CoolingSystem/Manufacturer</v>
      </c>
      <c r="B127" s="42" t="s">
        <v>465</v>
      </c>
      <c r="C127" s="42" t="s">
        <v>45</v>
      </c>
      <c r="D127" s="42" t="s">
        <v>516</v>
      </c>
      <c r="E127" s="42" t="s">
        <v>7</v>
      </c>
      <c r="F127" s="43" t="str">
        <f t="shared" si="131"/>
        <v/>
      </c>
      <c r="G127" s="42" t="s">
        <v>7</v>
      </c>
      <c r="H127" s="43" t="str">
        <f t="shared" si="131"/>
        <v/>
      </c>
      <c r="I127" s="42" t="s">
        <v>7</v>
      </c>
      <c r="J127" s="43" t="str">
        <f t="shared" ref="J127" si="248">IF(OR(I127="Required", I127="Dependent &amp; Required"), "X", "")</f>
        <v/>
      </c>
      <c r="K127" s="43" t="s">
        <v>7</v>
      </c>
      <c r="L127" s="43" t="str">
        <f t="shared" ref="L127" si="249">IF(OR(K127="Required", K127="Dependent &amp; Required"), "X", "")</f>
        <v/>
      </c>
      <c r="M127" s="106" t="s">
        <v>1203</v>
      </c>
      <c r="N127" s="42" t="s">
        <v>28</v>
      </c>
      <c r="O127" s="42" t="s">
        <v>46</v>
      </c>
      <c r="P127" s="42" t="s">
        <v>1200</v>
      </c>
      <c r="Q127" s="101" t="s">
        <v>691</v>
      </c>
      <c r="R127" s="42"/>
      <c r="S127" s="42" t="s">
        <v>691</v>
      </c>
      <c r="T127" s="42" t="s">
        <v>822</v>
      </c>
      <c r="U127" s="42"/>
      <c r="V127" s="43"/>
    </row>
    <row r="128" spans="1:22" s="62" customFormat="1" ht="38.25" x14ac:dyDescent="0.2">
      <c r="A128" s="101" t="str">
        <f t="shared" si="130"/>
        <v>Cooling systemModel numberTextProposedBuilding/BuildingDetails/Systems/HVAC/HVACPlant/CoolingSystem/ModelNumber</v>
      </c>
      <c r="B128" s="42" t="s">
        <v>465</v>
      </c>
      <c r="C128" s="42" t="s">
        <v>47</v>
      </c>
      <c r="D128" s="42" t="s">
        <v>516</v>
      </c>
      <c r="E128" s="42" t="s">
        <v>7</v>
      </c>
      <c r="F128" s="43" t="str">
        <f t="shared" si="131"/>
        <v/>
      </c>
      <c r="G128" s="42" t="s">
        <v>7</v>
      </c>
      <c r="H128" s="43" t="str">
        <f t="shared" si="131"/>
        <v/>
      </c>
      <c r="I128" s="42" t="s">
        <v>7</v>
      </c>
      <c r="J128" s="43" t="str">
        <f t="shared" ref="J128" si="250">IF(OR(I128="Required", I128="Dependent &amp; Required"), "X", "")</f>
        <v/>
      </c>
      <c r="K128" s="43" t="s">
        <v>7</v>
      </c>
      <c r="L128" s="43" t="str">
        <f t="shared" ref="L128" si="251">IF(OR(K128="Required", K128="Dependent &amp; Required"), "X", "")</f>
        <v/>
      </c>
      <c r="M128" s="106" t="s">
        <v>1203</v>
      </c>
      <c r="N128" s="42" t="s">
        <v>28</v>
      </c>
      <c r="O128" s="42" t="s">
        <v>48</v>
      </c>
      <c r="P128" s="42" t="s">
        <v>1200</v>
      </c>
      <c r="Q128" s="101" t="s">
        <v>691</v>
      </c>
      <c r="R128" s="42"/>
      <c r="S128" s="42" t="s">
        <v>691</v>
      </c>
      <c r="T128" s="42" t="s">
        <v>822</v>
      </c>
      <c r="U128" s="42"/>
      <c r="V128" s="43"/>
    </row>
    <row r="129" spans="1:22" s="62" customFormat="1" ht="38.25" x14ac:dyDescent="0.2">
      <c r="A129" s="101" t="str">
        <f t="shared" si="130"/>
        <v>Cooling systemCooling system typeEnumerationProposedBuilding/BuildingDetails/Systems/HVAC/HVACPlant/CoolingSystem/CoolingSystemType</v>
      </c>
      <c r="B129" s="42" t="s">
        <v>465</v>
      </c>
      <c r="C129" s="42" t="s">
        <v>49</v>
      </c>
      <c r="D129" s="42" t="s">
        <v>504</v>
      </c>
      <c r="E129" s="42" t="s">
        <v>20</v>
      </c>
      <c r="F129" s="43" t="str">
        <f t="shared" si="131"/>
        <v>X</v>
      </c>
      <c r="G129" s="42" t="s">
        <v>20</v>
      </c>
      <c r="H129" s="43" t="str">
        <f t="shared" si="131"/>
        <v>X</v>
      </c>
      <c r="I129" s="42" t="s">
        <v>20</v>
      </c>
      <c r="J129" s="43" t="str">
        <f t="shared" ref="J129" si="252">IF(OR(I129="Required", I129="Dependent &amp; Required"), "X", "")</f>
        <v>X</v>
      </c>
      <c r="K129" s="43" t="s">
        <v>7</v>
      </c>
      <c r="L129" s="43" t="str">
        <f t="shared" ref="L129" si="253">IF(OR(K129="Required", K129="Dependent &amp; Required"), "X", "")</f>
        <v/>
      </c>
      <c r="M129" s="106" t="s">
        <v>1203</v>
      </c>
      <c r="N129" s="42" t="s">
        <v>28</v>
      </c>
      <c r="O129" s="42" t="s">
        <v>50</v>
      </c>
      <c r="P129" s="42" t="s">
        <v>1003</v>
      </c>
      <c r="Q129" s="101" t="s">
        <v>691</v>
      </c>
      <c r="R129" s="42"/>
      <c r="S129" s="42" t="s">
        <v>691</v>
      </c>
      <c r="T129" s="42" t="s">
        <v>822</v>
      </c>
      <c r="U129" s="42"/>
      <c r="V129" s="43"/>
    </row>
    <row r="130" spans="1:22" s="62" customFormat="1" ht="38.25" x14ac:dyDescent="0.2">
      <c r="A130" s="101" t="str">
        <f t="shared" si="130"/>
        <v>Cooling systemModel yearNumberProposedBuilding/BuildingDetails/Systems/HVAC/HVACPlant/CoolingSystem/ModelYear</v>
      </c>
      <c r="B130" s="42" t="s">
        <v>465</v>
      </c>
      <c r="C130" s="42" t="s">
        <v>51</v>
      </c>
      <c r="D130" s="42" t="s">
        <v>503</v>
      </c>
      <c r="E130" s="42" t="s">
        <v>7</v>
      </c>
      <c r="F130" s="43" t="str">
        <f t="shared" si="131"/>
        <v/>
      </c>
      <c r="G130" s="42" t="s">
        <v>7</v>
      </c>
      <c r="H130" s="43" t="str">
        <f t="shared" si="131"/>
        <v/>
      </c>
      <c r="I130" s="42" t="s">
        <v>7</v>
      </c>
      <c r="J130" s="43" t="str">
        <f t="shared" ref="J130" si="254">IF(OR(I130="Required", I130="Dependent &amp; Required"), "X", "")</f>
        <v/>
      </c>
      <c r="K130" s="43" t="s">
        <v>7</v>
      </c>
      <c r="L130" s="43" t="str">
        <f t="shared" ref="L130" si="255">IF(OR(K130="Required", K130="Dependent &amp; Required"), "X", "")</f>
        <v/>
      </c>
      <c r="M130" s="106" t="s">
        <v>1203</v>
      </c>
      <c r="N130" s="42" t="s">
        <v>28</v>
      </c>
      <c r="O130" s="42" t="s">
        <v>52</v>
      </c>
      <c r="P130" s="42" t="s">
        <v>1200</v>
      </c>
      <c r="Q130" s="101" t="s">
        <v>691</v>
      </c>
      <c r="R130" s="42"/>
      <c r="S130" s="42" t="s">
        <v>691</v>
      </c>
      <c r="T130" s="42" t="s">
        <v>822</v>
      </c>
      <c r="U130" s="42"/>
      <c r="V130" s="43"/>
    </row>
    <row r="131" spans="1:22" s="62" customFormat="1" ht="25.5" x14ac:dyDescent="0.2">
      <c r="A131" s="101" t="str">
        <f t="shared" si="130"/>
        <v>Cooling systemThird party certificationEnumerationProposedBuilding/BuildingDetails/Systems/HVAC/HVACPlant/CoolingSystem/ThirdPartyCertification</v>
      </c>
      <c r="B131" s="42" t="s">
        <v>465</v>
      </c>
      <c r="C131" s="42" t="s">
        <v>58</v>
      </c>
      <c r="D131" s="42" t="s">
        <v>504</v>
      </c>
      <c r="E131" s="42" t="s">
        <v>7</v>
      </c>
      <c r="F131" s="43" t="str">
        <f t="shared" si="131"/>
        <v/>
      </c>
      <c r="G131" s="42" t="s">
        <v>7</v>
      </c>
      <c r="H131" s="43" t="str">
        <f t="shared" si="131"/>
        <v/>
      </c>
      <c r="I131" s="42" t="s">
        <v>20</v>
      </c>
      <c r="J131" s="43" t="str">
        <f t="shared" ref="J131" si="256">IF(OR(I131="Required", I131="Dependent &amp; Required"), "X", "")</f>
        <v>X</v>
      </c>
      <c r="K131" s="43" t="s">
        <v>7</v>
      </c>
      <c r="L131" s="43" t="str">
        <f t="shared" ref="L131" si="257">IF(OR(K131="Required", K131="Dependent &amp; Required"), "X", "")</f>
        <v/>
      </c>
      <c r="M131" s="106" t="s">
        <v>1203</v>
      </c>
      <c r="N131" s="42" t="s">
        <v>28</v>
      </c>
      <c r="O131" s="42" t="s">
        <v>639</v>
      </c>
      <c r="P131" s="42" t="s">
        <v>1008</v>
      </c>
      <c r="Q131" s="101" t="s">
        <v>691</v>
      </c>
      <c r="R131" s="42"/>
      <c r="S131" s="42" t="s">
        <v>691</v>
      </c>
      <c r="T131" s="42"/>
      <c r="U131" s="42"/>
      <c r="V131" s="43"/>
    </row>
    <row r="132" spans="1:22" s="62" customFormat="1" ht="38.25" x14ac:dyDescent="0.2">
      <c r="A132" s="101" t="str">
        <f t="shared" si="130"/>
        <v>Cooling systemCapacityNumber (Btuh)PostBuilding/BuildingDetails/Systems/HVAC/HVACPlant/CoolingSystem/CoolingCapacity</v>
      </c>
      <c r="B132" s="42" t="s">
        <v>465</v>
      </c>
      <c r="C132" s="42" t="s">
        <v>466</v>
      </c>
      <c r="D132" s="42" t="s">
        <v>517</v>
      </c>
      <c r="E132" s="42" t="s">
        <v>20</v>
      </c>
      <c r="F132" s="43" t="str">
        <f t="shared" si="131"/>
        <v>X</v>
      </c>
      <c r="G132" s="42" t="s">
        <v>7</v>
      </c>
      <c r="H132" s="43" t="str">
        <f t="shared" si="131"/>
        <v/>
      </c>
      <c r="I132" s="42" t="s">
        <v>20</v>
      </c>
      <c r="J132" s="43" t="str">
        <f t="shared" ref="J132" si="258">IF(OR(I132="Required", I132="Dependent &amp; Required"), "X", "")</f>
        <v>X</v>
      </c>
      <c r="K132" s="43" t="s">
        <v>20</v>
      </c>
      <c r="L132" s="43" t="str">
        <f t="shared" ref="L132" si="259">IF(OR(K132="Required", K132="Dependent &amp; Required"), "X", "")</f>
        <v>X</v>
      </c>
      <c r="M132" s="106" t="s">
        <v>1205</v>
      </c>
      <c r="N132" s="42" t="s">
        <v>296</v>
      </c>
      <c r="O132" s="42" t="s">
        <v>37</v>
      </c>
      <c r="P132" s="42" t="s">
        <v>1007</v>
      </c>
      <c r="Q132" s="101" t="s">
        <v>691</v>
      </c>
      <c r="R132" s="42"/>
      <c r="S132" s="42" t="s">
        <v>691</v>
      </c>
      <c r="T132" s="42"/>
      <c r="U132" s="42"/>
      <c r="V132" s="43"/>
    </row>
    <row r="133" spans="1:22" s="62" customFormat="1" ht="38.25" x14ac:dyDescent="0.2">
      <c r="A133" s="101" t="str">
        <f t="shared" ref="A133:A196" si="260">IF(LEN(B133&amp;C133&amp;D133&amp;M133&amp;O133)&gt;255, LEFT(B133&amp;C133&amp;D133&amp;M133&amp;O133, 255), B133&amp;C133&amp;D133&amp;M133&amp;O133)</f>
        <v>Cooling systemAnnual cooling efficiency unitsEnumerationPostBuilding/BuildingDetails/Systems/HVAC/HVACPlant/CoolingSystem/AnnualCoolingEfficiency/Unit</v>
      </c>
      <c r="B133" s="42" t="s">
        <v>465</v>
      </c>
      <c r="C133" s="42" t="s">
        <v>143</v>
      </c>
      <c r="D133" s="42" t="s">
        <v>504</v>
      </c>
      <c r="E133" s="42" t="s">
        <v>20</v>
      </c>
      <c r="F133" s="43" t="str">
        <f t="shared" ref="F133:H196" si="261">IF(OR(E133="Required", E133="Dependent &amp; Required"), "X", "")</f>
        <v>X</v>
      </c>
      <c r="G133" s="42" t="s">
        <v>20</v>
      </c>
      <c r="H133" s="43" t="str">
        <f t="shared" si="261"/>
        <v>X</v>
      </c>
      <c r="I133" s="42" t="s">
        <v>20</v>
      </c>
      <c r="J133" s="43" t="str">
        <f t="shared" ref="J133" si="262">IF(OR(I133="Required", I133="Dependent &amp; Required"), "X", "")</f>
        <v>X</v>
      </c>
      <c r="K133" s="43" t="s">
        <v>20</v>
      </c>
      <c r="L133" s="43" t="str">
        <f t="shared" ref="L133" si="263">IF(OR(K133="Required", K133="Dependent &amp; Required"), "X", "")</f>
        <v>X</v>
      </c>
      <c r="M133" s="106" t="s">
        <v>1205</v>
      </c>
      <c r="N133" s="42" t="s">
        <v>296</v>
      </c>
      <c r="O133" s="42" t="s">
        <v>39</v>
      </c>
      <c r="P133" s="42" t="s">
        <v>1005</v>
      </c>
      <c r="Q133" s="101" t="s">
        <v>691</v>
      </c>
      <c r="R133" s="42"/>
      <c r="S133" s="42" t="s">
        <v>691</v>
      </c>
      <c r="T133" s="42" t="s">
        <v>819</v>
      </c>
      <c r="U133" s="42"/>
      <c r="V133" s="43"/>
    </row>
    <row r="134" spans="1:22" s="62" customFormat="1" ht="38.25" x14ac:dyDescent="0.2">
      <c r="A134" s="101" t="str">
        <f t="shared" si="260"/>
        <v>Cooling systemAnnual cooling efficiency valueNumberPostBuilding/BuildingDetails/Systems/HVAC/HVACPlant/CoolingSystem/AnnualCoolingEfficiency/Value</v>
      </c>
      <c r="B134" s="42" t="s">
        <v>465</v>
      </c>
      <c r="C134" s="42" t="s">
        <v>40</v>
      </c>
      <c r="D134" s="42" t="s">
        <v>503</v>
      </c>
      <c r="E134" s="42" t="s">
        <v>20</v>
      </c>
      <c r="F134" s="43" t="str">
        <f t="shared" si="261"/>
        <v>X</v>
      </c>
      <c r="G134" s="42" t="s">
        <v>20</v>
      </c>
      <c r="H134" s="43" t="str">
        <f t="shared" si="261"/>
        <v>X</v>
      </c>
      <c r="I134" s="42" t="s">
        <v>20</v>
      </c>
      <c r="J134" s="43" t="str">
        <f t="shared" ref="J134" si="264">IF(OR(I134="Required", I134="Dependent &amp; Required"), "X", "")</f>
        <v>X</v>
      </c>
      <c r="K134" s="43" t="s">
        <v>20</v>
      </c>
      <c r="L134" s="43" t="str">
        <f t="shared" ref="L134" si="265">IF(OR(K134="Required", K134="Dependent &amp; Required"), "X", "")</f>
        <v>X</v>
      </c>
      <c r="M134" s="106" t="s">
        <v>1205</v>
      </c>
      <c r="N134" s="42" t="s">
        <v>296</v>
      </c>
      <c r="O134" s="42" t="s">
        <v>41</v>
      </c>
      <c r="P134" s="42" t="s">
        <v>1006</v>
      </c>
      <c r="Q134" s="101" t="s">
        <v>691</v>
      </c>
      <c r="R134" s="42"/>
      <c r="S134" s="42" t="s">
        <v>691</v>
      </c>
      <c r="T134" s="42" t="s">
        <v>819</v>
      </c>
      <c r="U134" s="42"/>
      <c r="V134" s="43"/>
    </row>
    <row r="135" spans="1:22" s="62" customFormat="1" ht="38.25" x14ac:dyDescent="0.2">
      <c r="A135" s="101" t="str">
        <f t="shared" si="260"/>
        <v>Cooling systemFraction of cooling load servedFractionPostBuilding/BuildingDetails/Systems/HVAC/HVACPlant/CoolingSystem/FractionCoolLoadServed</v>
      </c>
      <c r="B135" s="42" t="s">
        <v>465</v>
      </c>
      <c r="C135" s="42" t="s">
        <v>42</v>
      </c>
      <c r="D135" s="42" t="s">
        <v>505</v>
      </c>
      <c r="E135" s="42" t="s">
        <v>20</v>
      </c>
      <c r="F135" s="43" t="str">
        <f t="shared" si="261"/>
        <v>X</v>
      </c>
      <c r="G135" s="42" t="s">
        <v>20</v>
      </c>
      <c r="H135" s="43" t="str">
        <f t="shared" si="261"/>
        <v>X</v>
      </c>
      <c r="I135" s="42" t="s">
        <v>20</v>
      </c>
      <c r="J135" s="43" t="str">
        <f t="shared" ref="J135" si="266">IF(OR(I135="Required", I135="Dependent &amp; Required"), "X", "")</f>
        <v>X</v>
      </c>
      <c r="K135" s="43" t="s">
        <v>20</v>
      </c>
      <c r="L135" s="43" t="str">
        <f t="shared" ref="L135" si="267">IF(OR(K135="Required", K135="Dependent &amp; Required"), "X", "")</f>
        <v>X</v>
      </c>
      <c r="M135" s="106" t="s">
        <v>1205</v>
      </c>
      <c r="N135" s="42" t="s">
        <v>296</v>
      </c>
      <c r="O135" s="42" t="s">
        <v>43</v>
      </c>
      <c r="P135" s="42" t="s">
        <v>1004</v>
      </c>
      <c r="Q135" s="101" t="s">
        <v>691</v>
      </c>
      <c r="R135" s="42"/>
      <c r="S135" s="42" t="s">
        <v>691</v>
      </c>
      <c r="T135" s="42" t="s">
        <v>819</v>
      </c>
      <c r="U135" s="42"/>
      <c r="V135" s="43"/>
    </row>
    <row r="136" spans="1:22" s="62" customFormat="1" ht="38.25" x14ac:dyDescent="0.2">
      <c r="A136" s="101" t="str">
        <f t="shared" si="260"/>
        <v>Cooling systemFuel EnumerationPostBuilding/BuildingDetails/Systems/HVAC/HVACPlant/CoolingSystem/CoolingSystemFuel</v>
      </c>
      <c r="B136" s="42" t="s">
        <v>465</v>
      </c>
      <c r="C136" s="42" t="s">
        <v>6</v>
      </c>
      <c r="D136" s="42" t="s">
        <v>504</v>
      </c>
      <c r="E136" s="42" t="s">
        <v>20</v>
      </c>
      <c r="F136" s="43" t="str">
        <f t="shared" si="261"/>
        <v>X</v>
      </c>
      <c r="G136" s="42" t="s">
        <v>7</v>
      </c>
      <c r="H136" s="43" t="str">
        <f t="shared" si="261"/>
        <v/>
      </c>
      <c r="I136" s="42" t="s">
        <v>20</v>
      </c>
      <c r="J136" s="43" t="str">
        <f t="shared" ref="J136" si="268">IF(OR(I136="Required", I136="Dependent &amp; Required"), "X", "")</f>
        <v>X</v>
      </c>
      <c r="K136" s="43" t="s">
        <v>20</v>
      </c>
      <c r="L136" s="43" t="str">
        <f t="shared" ref="L136" si="269">IF(OR(K136="Required", K136="Dependent &amp; Required"), "X", "")</f>
        <v>X</v>
      </c>
      <c r="M136" s="106" t="s">
        <v>1205</v>
      </c>
      <c r="N136" s="42" t="s">
        <v>296</v>
      </c>
      <c r="O136" s="42" t="s">
        <v>44</v>
      </c>
      <c r="P136" s="42" t="s">
        <v>1002</v>
      </c>
      <c r="Q136" s="101" t="s">
        <v>691</v>
      </c>
      <c r="R136" s="42"/>
      <c r="S136" s="42" t="s">
        <v>691</v>
      </c>
      <c r="T136" s="42" t="s">
        <v>819</v>
      </c>
      <c r="U136" s="42"/>
      <c r="V136" s="43"/>
    </row>
    <row r="137" spans="1:22" s="62" customFormat="1" ht="38.25" x14ac:dyDescent="0.2">
      <c r="A137" s="101" t="str">
        <f t="shared" si="260"/>
        <v>Cooling systemManufacturerTextPostBuilding/BuildingDetails/Systems/HVAC/HVACPlant/CoolingSystem/Manufacturer</v>
      </c>
      <c r="B137" s="42" t="s">
        <v>465</v>
      </c>
      <c r="C137" s="42" t="s">
        <v>45</v>
      </c>
      <c r="D137" s="42" t="s">
        <v>516</v>
      </c>
      <c r="E137" s="42" t="s">
        <v>7</v>
      </c>
      <c r="F137" s="43" t="str">
        <f t="shared" si="261"/>
        <v/>
      </c>
      <c r="G137" s="42" t="s">
        <v>7</v>
      </c>
      <c r="H137" s="43" t="str">
        <f t="shared" si="261"/>
        <v/>
      </c>
      <c r="I137" s="42" t="s">
        <v>7</v>
      </c>
      <c r="J137" s="43" t="str">
        <f t="shared" ref="J137" si="270">IF(OR(I137="Required", I137="Dependent &amp; Required"), "X", "")</f>
        <v/>
      </c>
      <c r="K137" s="43" t="s">
        <v>7</v>
      </c>
      <c r="L137" s="43" t="str">
        <f t="shared" ref="L137" si="271">IF(OR(K137="Required", K137="Dependent &amp; Required"), "X", "")</f>
        <v/>
      </c>
      <c r="M137" s="106" t="s">
        <v>1205</v>
      </c>
      <c r="N137" s="42" t="s">
        <v>296</v>
      </c>
      <c r="O137" s="42" t="s">
        <v>46</v>
      </c>
      <c r="P137" s="42" t="s">
        <v>1200</v>
      </c>
      <c r="Q137" s="101" t="s">
        <v>691</v>
      </c>
      <c r="R137" s="42"/>
      <c r="S137" s="42" t="s">
        <v>691</v>
      </c>
      <c r="T137" s="42"/>
      <c r="U137" s="42"/>
      <c r="V137" s="43"/>
    </row>
    <row r="138" spans="1:22" s="62" customFormat="1" ht="38.25" x14ac:dyDescent="0.2">
      <c r="A138" s="101" t="str">
        <f t="shared" si="260"/>
        <v>Cooling systemModel numberTextPostBuilding/BuildingDetails/Systems/HVAC/HVACPlant/CoolingSystem/ModelNumber</v>
      </c>
      <c r="B138" s="42" t="s">
        <v>465</v>
      </c>
      <c r="C138" s="42" t="s">
        <v>47</v>
      </c>
      <c r="D138" s="42" t="s">
        <v>516</v>
      </c>
      <c r="E138" s="42" t="s">
        <v>7</v>
      </c>
      <c r="F138" s="43" t="str">
        <f t="shared" si="261"/>
        <v/>
      </c>
      <c r="G138" s="42" t="s">
        <v>7</v>
      </c>
      <c r="H138" s="43" t="str">
        <f t="shared" si="261"/>
        <v/>
      </c>
      <c r="I138" s="42" t="s">
        <v>7</v>
      </c>
      <c r="J138" s="43" t="str">
        <f t="shared" ref="J138" si="272">IF(OR(I138="Required", I138="Dependent &amp; Required"), "X", "")</f>
        <v/>
      </c>
      <c r="K138" s="43" t="s">
        <v>7</v>
      </c>
      <c r="L138" s="43" t="str">
        <f t="shared" ref="L138" si="273">IF(OR(K138="Required", K138="Dependent &amp; Required"), "X", "")</f>
        <v/>
      </c>
      <c r="M138" s="106" t="s">
        <v>1205</v>
      </c>
      <c r="N138" s="42" t="s">
        <v>296</v>
      </c>
      <c r="O138" s="42" t="s">
        <v>48</v>
      </c>
      <c r="P138" s="42" t="s">
        <v>1200</v>
      </c>
      <c r="Q138" s="101" t="s">
        <v>691</v>
      </c>
      <c r="R138" s="42"/>
      <c r="S138" s="42" t="s">
        <v>691</v>
      </c>
      <c r="T138" s="42"/>
      <c r="U138" s="42"/>
      <c r="V138" s="43"/>
    </row>
    <row r="139" spans="1:22" s="62" customFormat="1" ht="38.25" x14ac:dyDescent="0.2">
      <c r="A139" s="101" t="str">
        <f t="shared" si="260"/>
        <v>Cooling systemCooling system typeEnumerationPostBuilding/BuildingDetails/Systems/HVAC/HVACPlant/CoolingSystem/CoolingSystemType</v>
      </c>
      <c r="B139" s="42" t="s">
        <v>465</v>
      </c>
      <c r="C139" s="42" t="s">
        <v>49</v>
      </c>
      <c r="D139" s="42" t="s">
        <v>504</v>
      </c>
      <c r="E139" s="42" t="s">
        <v>20</v>
      </c>
      <c r="F139" s="43" t="str">
        <f t="shared" si="261"/>
        <v>X</v>
      </c>
      <c r="G139" s="42" t="s">
        <v>20</v>
      </c>
      <c r="H139" s="43" t="str">
        <f t="shared" si="261"/>
        <v>X</v>
      </c>
      <c r="I139" s="42" t="s">
        <v>20</v>
      </c>
      <c r="J139" s="43" t="str">
        <f t="shared" ref="J139" si="274">IF(OR(I139="Required", I139="Dependent &amp; Required"), "X", "")</f>
        <v>X</v>
      </c>
      <c r="K139" s="43" t="s">
        <v>20</v>
      </c>
      <c r="L139" s="43" t="str">
        <f t="shared" ref="L139" si="275">IF(OR(K139="Required", K139="Dependent &amp; Required"), "X", "")</f>
        <v>X</v>
      </c>
      <c r="M139" s="106" t="s">
        <v>1205</v>
      </c>
      <c r="N139" s="42" t="s">
        <v>296</v>
      </c>
      <c r="O139" s="42" t="s">
        <v>50</v>
      </c>
      <c r="P139" s="42" t="s">
        <v>1003</v>
      </c>
      <c r="Q139" s="101" t="s">
        <v>691</v>
      </c>
      <c r="R139" s="42"/>
      <c r="S139" s="42" t="s">
        <v>691</v>
      </c>
      <c r="T139" s="42"/>
      <c r="U139" s="42"/>
      <c r="V139" s="43"/>
    </row>
    <row r="140" spans="1:22" s="62" customFormat="1" ht="38.25" x14ac:dyDescent="0.2">
      <c r="A140" s="101" t="str">
        <f t="shared" si="260"/>
        <v>Cooling systemModel yearNumberPostBuilding/BuildingDetails/Systems/HVAC/HVACPlant/CoolingSystem/ModelYear</v>
      </c>
      <c r="B140" s="42" t="s">
        <v>465</v>
      </c>
      <c r="C140" s="42" t="s">
        <v>51</v>
      </c>
      <c r="D140" s="42" t="s">
        <v>503</v>
      </c>
      <c r="E140" s="42" t="s">
        <v>7</v>
      </c>
      <c r="F140" s="43" t="str">
        <f t="shared" si="261"/>
        <v/>
      </c>
      <c r="G140" s="42" t="s">
        <v>7</v>
      </c>
      <c r="H140" s="43" t="str">
        <f t="shared" si="261"/>
        <v/>
      </c>
      <c r="I140" s="42" t="s">
        <v>7</v>
      </c>
      <c r="J140" s="43" t="str">
        <f t="shared" ref="J140" si="276">IF(OR(I140="Required", I140="Dependent &amp; Required"), "X", "")</f>
        <v/>
      </c>
      <c r="K140" s="43" t="s">
        <v>7</v>
      </c>
      <c r="L140" s="43" t="str">
        <f t="shared" ref="L140" si="277">IF(OR(K140="Required", K140="Dependent &amp; Required"), "X", "")</f>
        <v/>
      </c>
      <c r="M140" s="106" t="s">
        <v>1205</v>
      </c>
      <c r="N140" s="42" t="s">
        <v>296</v>
      </c>
      <c r="O140" s="42" t="s">
        <v>52</v>
      </c>
      <c r="P140" s="42" t="s">
        <v>1200</v>
      </c>
      <c r="Q140" s="101" t="s">
        <v>691</v>
      </c>
      <c r="R140" s="42"/>
      <c r="S140" s="42" t="s">
        <v>691</v>
      </c>
      <c r="T140" s="42"/>
      <c r="U140" s="42"/>
      <c r="V140" s="43"/>
    </row>
    <row r="141" spans="1:22" s="62" customFormat="1" ht="38.25" x14ac:dyDescent="0.2">
      <c r="A141" s="101" t="str">
        <f t="shared" si="260"/>
        <v>Cooling systemThird party certificationEnumerationPostBuilding/BuildingDetails/Systems/HVAC/HVACPlant/CoolingSystem/ThirdPartyCertification</v>
      </c>
      <c r="B141" s="42" t="s">
        <v>465</v>
      </c>
      <c r="C141" s="42" t="s">
        <v>58</v>
      </c>
      <c r="D141" s="42" t="s">
        <v>504</v>
      </c>
      <c r="E141" s="42" t="s">
        <v>7</v>
      </c>
      <c r="F141" s="43" t="str">
        <f t="shared" si="261"/>
        <v/>
      </c>
      <c r="G141" s="42" t="s">
        <v>7</v>
      </c>
      <c r="H141" s="43" t="str">
        <f t="shared" si="261"/>
        <v/>
      </c>
      <c r="I141" s="42" t="s">
        <v>20</v>
      </c>
      <c r="J141" s="43" t="str">
        <f t="shared" ref="J141" si="278">IF(OR(I141="Required", I141="Dependent &amp; Required"), "X", "")</f>
        <v>X</v>
      </c>
      <c r="K141" s="43" t="s">
        <v>20</v>
      </c>
      <c r="L141" s="43" t="str">
        <f t="shared" ref="L141" si="279">IF(OR(K141="Required", K141="Dependent &amp; Required"), "X", "")</f>
        <v>X</v>
      </c>
      <c r="M141" s="106" t="s">
        <v>1205</v>
      </c>
      <c r="N141" s="42" t="s">
        <v>296</v>
      </c>
      <c r="O141" s="42" t="s">
        <v>639</v>
      </c>
      <c r="P141" s="42" t="s">
        <v>1008</v>
      </c>
      <c r="Q141" s="101" t="s">
        <v>691</v>
      </c>
      <c r="R141" s="42"/>
      <c r="S141" s="42" t="s">
        <v>691</v>
      </c>
      <c r="T141" s="42" t="s">
        <v>813</v>
      </c>
      <c r="U141" s="42"/>
      <c r="V141" s="43"/>
    </row>
    <row r="142" spans="1:22" s="62" customFormat="1" ht="38.25" x14ac:dyDescent="0.2">
      <c r="A142" s="101" t="str">
        <f t="shared" si="260"/>
        <v>Cooling systemReplaced systemSystem IDPostProject/ProjectDetails/Measures/Measure/ReplacedComponents/ReplacedComponent</v>
      </c>
      <c r="B142" s="42" t="s">
        <v>465</v>
      </c>
      <c r="C142" s="42" t="s">
        <v>297</v>
      </c>
      <c r="D142" s="42" t="s">
        <v>117</v>
      </c>
      <c r="E142" s="42" t="s">
        <v>20</v>
      </c>
      <c r="F142" s="43" t="str">
        <f t="shared" si="261"/>
        <v>X</v>
      </c>
      <c r="G142" s="42" t="s">
        <v>20</v>
      </c>
      <c r="H142" s="43" t="str">
        <f t="shared" si="261"/>
        <v>X</v>
      </c>
      <c r="I142" s="42" t="s">
        <v>20</v>
      </c>
      <c r="J142" s="43" t="str">
        <f t="shared" ref="J142" si="280">IF(OR(I142="Required", I142="Dependent &amp; Required"), "X", "")</f>
        <v>X</v>
      </c>
      <c r="K142" s="43" t="s">
        <v>20</v>
      </c>
      <c r="L142" s="43" t="str">
        <f t="shared" ref="L142" si="281">IF(OR(K142="Required", K142="Dependent &amp; Required"), "X", "")</f>
        <v>X</v>
      </c>
      <c r="M142" s="106" t="s">
        <v>1205</v>
      </c>
      <c r="N142" s="42" t="s">
        <v>296</v>
      </c>
      <c r="O142" s="42" t="s">
        <v>298</v>
      </c>
      <c r="P142" s="42"/>
      <c r="Q142" s="101" t="s">
        <v>691</v>
      </c>
      <c r="R142" s="42"/>
      <c r="S142" s="42" t="s">
        <v>691</v>
      </c>
      <c r="T142" s="42"/>
      <c r="U142" s="42"/>
      <c r="V142" s="43"/>
    </row>
    <row r="143" spans="1:22" s="62" customFormat="1" x14ac:dyDescent="0.2">
      <c r="A143" s="101" t="str">
        <f t="shared" si="260"/>
        <v>Customer informationFirst nameTextAnyCustomer/Person/Name/FirstName</v>
      </c>
      <c r="B143" s="42" t="s">
        <v>53</v>
      </c>
      <c r="C143" s="42" t="s">
        <v>33</v>
      </c>
      <c r="D143" s="42" t="s">
        <v>516</v>
      </c>
      <c r="E143" s="42" t="s">
        <v>20</v>
      </c>
      <c r="F143" s="43" t="str">
        <f t="shared" si="261"/>
        <v>X</v>
      </c>
      <c r="G143" s="42" t="s">
        <v>20</v>
      </c>
      <c r="H143" s="43" t="str">
        <f t="shared" si="261"/>
        <v>X</v>
      </c>
      <c r="I143" s="42" t="s">
        <v>20</v>
      </c>
      <c r="J143" s="43" t="str">
        <f t="shared" ref="J143" si="282">IF(OR(I143="Required", I143="Dependent &amp; Required"), "X", "")</f>
        <v>X</v>
      </c>
      <c r="K143" s="43" t="s">
        <v>20</v>
      </c>
      <c r="L143" s="43" t="str">
        <f t="shared" ref="L143" si="283">IF(OR(K143="Required", K143="Dependent &amp; Required"), "X", "")</f>
        <v>X</v>
      </c>
      <c r="M143" s="106" t="s">
        <v>1206</v>
      </c>
      <c r="N143" s="42" t="s">
        <v>31</v>
      </c>
      <c r="O143" s="42" t="s">
        <v>54</v>
      </c>
      <c r="P143" s="42" t="s">
        <v>932</v>
      </c>
      <c r="Q143" s="101" t="s">
        <v>691</v>
      </c>
      <c r="R143" s="42"/>
      <c r="S143" s="42" t="s">
        <v>691</v>
      </c>
      <c r="T143" s="42"/>
      <c r="U143" s="42"/>
      <c r="V143" s="43"/>
    </row>
    <row r="144" spans="1:22" s="62" customFormat="1" x14ac:dyDescent="0.2">
      <c r="A144" s="101" t="str">
        <f t="shared" si="260"/>
        <v>Customer informationLast nameTextAnyCustomer/Person/Name/LastName</v>
      </c>
      <c r="B144" s="42" t="s">
        <v>53</v>
      </c>
      <c r="C144" s="42" t="s">
        <v>35</v>
      </c>
      <c r="D144" s="42" t="s">
        <v>516</v>
      </c>
      <c r="E144" s="42" t="s">
        <v>20</v>
      </c>
      <c r="F144" s="43" t="str">
        <f t="shared" si="261"/>
        <v>X</v>
      </c>
      <c r="G144" s="42" t="s">
        <v>20</v>
      </c>
      <c r="H144" s="43" t="str">
        <f t="shared" si="261"/>
        <v>X</v>
      </c>
      <c r="I144" s="42" t="s">
        <v>20</v>
      </c>
      <c r="J144" s="43" t="str">
        <f t="shared" ref="J144" si="284">IF(OR(I144="Required", I144="Dependent &amp; Required"), "X", "")</f>
        <v>X</v>
      </c>
      <c r="K144" s="43" t="s">
        <v>20</v>
      </c>
      <c r="L144" s="43" t="str">
        <f t="shared" ref="L144" si="285">IF(OR(K144="Required", K144="Dependent &amp; Required"), "X", "")</f>
        <v>X</v>
      </c>
      <c r="M144" s="106" t="s">
        <v>1206</v>
      </c>
      <c r="N144" s="42" t="s">
        <v>31</v>
      </c>
      <c r="O144" s="42" t="s">
        <v>55</v>
      </c>
      <c r="P144" s="42" t="s">
        <v>933</v>
      </c>
      <c r="Q144" s="101" t="s">
        <v>691</v>
      </c>
      <c r="R144" s="42"/>
      <c r="S144" s="42" t="s">
        <v>691</v>
      </c>
      <c r="T144" s="42"/>
      <c r="U144" s="42"/>
      <c r="V144" s="43"/>
    </row>
    <row r="145" spans="1:22" s="62" customFormat="1" x14ac:dyDescent="0.2">
      <c r="A145" s="101" t="str">
        <f t="shared" si="260"/>
        <v>Customer informationTelephone numberTextAnyCustomer/Person/Telephone/TelephoneNumber</v>
      </c>
      <c r="B145" s="42" t="s">
        <v>53</v>
      </c>
      <c r="C145" s="42" t="s">
        <v>56</v>
      </c>
      <c r="D145" s="42" t="s">
        <v>516</v>
      </c>
      <c r="E145" s="42" t="s">
        <v>20</v>
      </c>
      <c r="F145" s="43" t="str">
        <f t="shared" si="261"/>
        <v>X</v>
      </c>
      <c r="G145" s="42" t="s">
        <v>20</v>
      </c>
      <c r="H145" s="43" t="str">
        <f t="shared" si="261"/>
        <v>X</v>
      </c>
      <c r="I145" s="42" t="s">
        <v>7</v>
      </c>
      <c r="J145" s="43" t="str">
        <f t="shared" ref="J145" si="286">IF(OR(I145="Required", I145="Dependent &amp; Required"), "X", "")</f>
        <v/>
      </c>
      <c r="K145" s="43" t="s">
        <v>20</v>
      </c>
      <c r="L145" s="43" t="str">
        <f t="shared" ref="L145" si="287">IF(OR(K145="Required", K145="Dependent &amp; Required"), "X", "")</f>
        <v>X</v>
      </c>
      <c r="M145" s="106" t="s">
        <v>1206</v>
      </c>
      <c r="N145" s="42" t="s">
        <v>31</v>
      </c>
      <c r="O145" s="42" t="s">
        <v>57</v>
      </c>
      <c r="P145" s="42" t="s">
        <v>1200</v>
      </c>
      <c r="Q145" s="101" t="s">
        <v>691</v>
      </c>
      <c r="R145" s="42"/>
      <c r="S145" s="42" t="s">
        <v>691</v>
      </c>
      <c r="T145" s="42"/>
      <c r="U145" s="42"/>
      <c r="V145" s="43"/>
    </row>
    <row r="146" spans="1:22" s="62" customFormat="1" ht="25.5" x14ac:dyDescent="0.2">
      <c r="A146" s="101" t="str">
        <f t="shared" si="260"/>
        <v>DehumidifierThird party certificationEnumerationPreBuilding/BuildingDetails/Appliances/Dehumidifier/ThirdPartyCertification</v>
      </c>
      <c r="B146" s="42" t="s">
        <v>628</v>
      </c>
      <c r="C146" s="42" t="s">
        <v>58</v>
      </c>
      <c r="D146" s="42" t="s">
        <v>504</v>
      </c>
      <c r="E146" s="42" t="s">
        <v>7</v>
      </c>
      <c r="F146" s="43" t="str">
        <f t="shared" si="261"/>
        <v/>
      </c>
      <c r="G146" s="42" t="s">
        <v>7</v>
      </c>
      <c r="H146" s="43" t="str">
        <f t="shared" si="261"/>
        <v/>
      </c>
      <c r="I146" s="42" t="s">
        <v>20</v>
      </c>
      <c r="J146" s="43" t="str">
        <f t="shared" ref="J146" si="288">IF(OR(I146="Required", I146="Dependent &amp; Required"), "X", "")</f>
        <v>X</v>
      </c>
      <c r="K146" s="43" t="s">
        <v>7</v>
      </c>
      <c r="L146" s="43" t="str">
        <f t="shared" ref="L146" si="289">IF(OR(K146="Required", K146="Dependent &amp; Required"), "X", "")</f>
        <v/>
      </c>
      <c r="M146" s="106" t="s">
        <v>1204</v>
      </c>
      <c r="N146" s="42" t="s">
        <v>21</v>
      </c>
      <c r="O146" s="42" t="s">
        <v>650</v>
      </c>
      <c r="P146" s="42" t="s">
        <v>985</v>
      </c>
      <c r="Q146" s="101" t="s">
        <v>691</v>
      </c>
      <c r="R146" s="42"/>
      <c r="S146" s="42" t="s">
        <v>691</v>
      </c>
      <c r="T146" s="42"/>
      <c r="U146" s="42"/>
      <c r="V146" s="43"/>
    </row>
    <row r="147" spans="1:22" s="62" customFormat="1" ht="25.5" x14ac:dyDescent="0.2">
      <c r="A147" s="101" t="str">
        <f t="shared" si="260"/>
        <v>DehumidifierThird party certificationEnumerationProposedBuilding/BuildingDetails/Appliances/Dehumidifier/ThirdPartyCertification</v>
      </c>
      <c r="B147" s="42" t="s">
        <v>628</v>
      </c>
      <c r="C147" s="42" t="s">
        <v>58</v>
      </c>
      <c r="D147" s="42" t="s">
        <v>504</v>
      </c>
      <c r="E147" s="42" t="s">
        <v>7</v>
      </c>
      <c r="F147" s="43" t="str">
        <f t="shared" si="261"/>
        <v/>
      </c>
      <c r="G147" s="42" t="s">
        <v>7</v>
      </c>
      <c r="H147" s="43" t="str">
        <f t="shared" si="261"/>
        <v/>
      </c>
      <c r="I147" s="42" t="s">
        <v>20</v>
      </c>
      <c r="J147" s="43" t="str">
        <f t="shared" ref="J147" si="290">IF(OR(I147="Required", I147="Dependent &amp; Required"), "X", "")</f>
        <v>X</v>
      </c>
      <c r="K147" s="43" t="s">
        <v>7</v>
      </c>
      <c r="L147" s="43" t="str">
        <f t="shared" ref="L147" si="291">IF(OR(K147="Required", K147="Dependent &amp; Required"), "X", "")</f>
        <v/>
      </c>
      <c r="M147" s="106" t="s">
        <v>1203</v>
      </c>
      <c r="N147" s="42" t="s">
        <v>28</v>
      </c>
      <c r="O147" s="42" t="s">
        <v>650</v>
      </c>
      <c r="P147" s="42" t="s">
        <v>985</v>
      </c>
      <c r="Q147" s="101" t="s">
        <v>691</v>
      </c>
      <c r="R147" s="42"/>
      <c r="S147" s="42" t="s">
        <v>691</v>
      </c>
      <c r="T147" s="42"/>
      <c r="U147" s="42"/>
      <c r="V147" s="43"/>
    </row>
    <row r="148" spans="1:22" s="62" customFormat="1" ht="38.25" x14ac:dyDescent="0.2">
      <c r="A148" s="101" t="str">
        <f t="shared" si="260"/>
        <v>DehumidifierThird party certificationEnumerationPostBuilding/BuildingDetails/Appliances/Dehumidifier/ThirdPartyCertification</v>
      </c>
      <c r="B148" s="42" t="s">
        <v>628</v>
      </c>
      <c r="C148" s="42" t="s">
        <v>58</v>
      </c>
      <c r="D148" s="42" t="s">
        <v>504</v>
      </c>
      <c r="E148" s="42" t="s">
        <v>7</v>
      </c>
      <c r="F148" s="43" t="str">
        <f t="shared" si="261"/>
        <v/>
      </c>
      <c r="G148" s="42" t="s">
        <v>7</v>
      </c>
      <c r="H148" s="43" t="str">
        <f t="shared" si="261"/>
        <v/>
      </c>
      <c r="I148" s="42" t="s">
        <v>20</v>
      </c>
      <c r="J148" s="43" t="str">
        <f t="shared" ref="J148" si="292">IF(OR(I148="Required", I148="Dependent &amp; Required"), "X", "")</f>
        <v>X</v>
      </c>
      <c r="K148" s="43" t="s">
        <v>20</v>
      </c>
      <c r="L148" s="43" t="str">
        <f t="shared" ref="L148" si="293">IF(OR(K148="Required", K148="Dependent &amp; Required"), "X", "")</f>
        <v>X</v>
      </c>
      <c r="M148" s="106" t="s">
        <v>1205</v>
      </c>
      <c r="N148" s="42" t="s">
        <v>296</v>
      </c>
      <c r="O148" s="42" t="s">
        <v>650</v>
      </c>
      <c r="P148" s="42" t="s">
        <v>985</v>
      </c>
      <c r="Q148" s="101" t="s">
        <v>691</v>
      </c>
      <c r="R148" s="42"/>
      <c r="S148" s="42" t="s">
        <v>691</v>
      </c>
      <c r="T148" s="42"/>
      <c r="U148" s="42"/>
      <c r="V148" s="43"/>
    </row>
    <row r="149" spans="1:22" s="62" customFormat="1" ht="25.5" x14ac:dyDescent="0.2">
      <c r="A149" s="101" t="str">
        <f t="shared" si="260"/>
        <v>DishwasherThird party certificationEnumerationPreBuilding/BuildingDetails/Appliances/Dishwasher/ThirdPartyCertification</v>
      </c>
      <c r="B149" s="42" t="s">
        <v>377</v>
      </c>
      <c r="C149" s="42" t="s">
        <v>58</v>
      </c>
      <c r="D149" s="42" t="s">
        <v>504</v>
      </c>
      <c r="E149" s="42" t="s">
        <v>7</v>
      </c>
      <c r="F149" s="43" t="str">
        <f t="shared" si="261"/>
        <v/>
      </c>
      <c r="G149" s="42" t="s">
        <v>7</v>
      </c>
      <c r="H149" s="43" t="str">
        <f t="shared" si="261"/>
        <v/>
      </c>
      <c r="I149" s="42" t="s">
        <v>20</v>
      </c>
      <c r="J149" s="43" t="str">
        <f t="shared" ref="J149" si="294">IF(OR(I149="Required", I149="Dependent &amp; Required"), "X", "")</f>
        <v>X</v>
      </c>
      <c r="K149" s="43" t="s">
        <v>7</v>
      </c>
      <c r="L149" s="43" t="str">
        <f t="shared" ref="L149" si="295">IF(OR(K149="Required", K149="Dependent &amp; Required"), "X", "")</f>
        <v/>
      </c>
      <c r="M149" s="106" t="s">
        <v>1204</v>
      </c>
      <c r="N149" s="42" t="s">
        <v>21</v>
      </c>
      <c r="O149" s="42" t="s">
        <v>59</v>
      </c>
      <c r="P149" s="42" t="s">
        <v>981</v>
      </c>
      <c r="Q149" s="101" t="s">
        <v>691</v>
      </c>
      <c r="R149" s="42"/>
      <c r="S149" s="42" t="s">
        <v>691</v>
      </c>
      <c r="T149" s="42"/>
      <c r="U149" s="42"/>
      <c r="V149" s="43"/>
    </row>
    <row r="150" spans="1:22" s="62" customFormat="1" ht="25.5" x14ac:dyDescent="0.2">
      <c r="A150" s="101" t="str">
        <f t="shared" si="260"/>
        <v>DishwasherManufacturerTextPreBuilding/BuildingDetails/Appliances/Dishwasher/Manufacturer</v>
      </c>
      <c r="B150" s="42" t="s">
        <v>377</v>
      </c>
      <c r="C150" s="42" t="s">
        <v>45</v>
      </c>
      <c r="D150" s="42" t="s">
        <v>516</v>
      </c>
      <c r="E150" s="42" t="s">
        <v>7</v>
      </c>
      <c r="F150" s="43" t="str">
        <f t="shared" si="261"/>
        <v/>
      </c>
      <c r="G150" s="42" t="s">
        <v>7</v>
      </c>
      <c r="H150" s="43" t="str">
        <f t="shared" si="261"/>
        <v/>
      </c>
      <c r="I150" s="42" t="s">
        <v>7</v>
      </c>
      <c r="J150" s="43" t="str">
        <f t="shared" ref="J150" si="296">IF(OR(I150="Required", I150="Dependent &amp; Required"), "X", "")</f>
        <v/>
      </c>
      <c r="K150" s="43" t="s">
        <v>7</v>
      </c>
      <c r="L150" s="43" t="str">
        <f t="shared" ref="L150" si="297">IF(OR(K150="Required", K150="Dependent &amp; Required"), "X", "")</f>
        <v/>
      </c>
      <c r="M150" s="106" t="s">
        <v>1204</v>
      </c>
      <c r="N150" s="42" t="s">
        <v>21</v>
      </c>
      <c r="O150" s="42" t="s">
        <v>60</v>
      </c>
      <c r="P150" s="42" t="s">
        <v>1200</v>
      </c>
      <c r="Q150" s="101" t="s">
        <v>691</v>
      </c>
      <c r="R150" s="42"/>
      <c r="S150" s="42" t="s">
        <v>691</v>
      </c>
      <c r="T150" s="42"/>
      <c r="U150" s="42"/>
      <c r="V150" s="43"/>
    </row>
    <row r="151" spans="1:22" s="62" customFormat="1" ht="25.5" x14ac:dyDescent="0.2">
      <c r="A151" s="101" t="str">
        <f t="shared" si="260"/>
        <v>DishwasherModel numberTextPreBuilding/BuildingDetails/Appliances/Dishwasher/ModelNumber</v>
      </c>
      <c r="B151" s="42" t="s">
        <v>377</v>
      </c>
      <c r="C151" s="42" t="s">
        <v>47</v>
      </c>
      <c r="D151" s="42" t="s">
        <v>516</v>
      </c>
      <c r="E151" s="42" t="s">
        <v>7</v>
      </c>
      <c r="F151" s="43" t="str">
        <f t="shared" si="261"/>
        <v/>
      </c>
      <c r="G151" s="42" t="s">
        <v>7</v>
      </c>
      <c r="H151" s="43" t="str">
        <f t="shared" si="261"/>
        <v/>
      </c>
      <c r="I151" s="42" t="s">
        <v>7</v>
      </c>
      <c r="J151" s="43" t="str">
        <f t="shared" ref="J151" si="298">IF(OR(I151="Required", I151="Dependent &amp; Required"), "X", "")</f>
        <v/>
      </c>
      <c r="K151" s="43" t="s">
        <v>7</v>
      </c>
      <c r="L151" s="43" t="str">
        <f t="shared" ref="L151" si="299">IF(OR(K151="Required", K151="Dependent &amp; Required"), "X", "")</f>
        <v/>
      </c>
      <c r="M151" s="106" t="s">
        <v>1204</v>
      </c>
      <c r="N151" s="42" t="s">
        <v>21</v>
      </c>
      <c r="O151" s="42" t="s">
        <v>61</v>
      </c>
      <c r="P151" s="42" t="s">
        <v>1200</v>
      </c>
      <c r="Q151" s="101" t="s">
        <v>691</v>
      </c>
      <c r="R151" s="42"/>
      <c r="S151" s="42" t="s">
        <v>691</v>
      </c>
      <c r="T151" s="42"/>
      <c r="U151" s="42"/>
      <c r="V151" s="43"/>
    </row>
    <row r="152" spans="1:22" s="62" customFormat="1" ht="25.5" x14ac:dyDescent="0.2">
      <c r="A152" s="101" t="str">
        <f t="shared" si="260"/>
        <v>DishwasherModel yearNumberPreBuilding/BuildingDetails/Appliances/Dishwasher/ModelYear</v>
      </c>
      <c r="B152" s="42" t="s">
        <v>377</v>
      </c>
      <c r="C152" s="42" t="s">
        <v>51</v>
      </c>
      <c r="D152" s="42" t="s">
        <v>503</v>
      </c>
      <c r="E152" s="42" t="s">
        <v>7</v>
      </c>
      <c r="F152" s="43" t="str">
        <f t="shared" si="261"/>
        <v/>
      </c>
      <c r="G152" s="42" t="s">
        <v>7</v>
      </c>
      <c r="H152" s="43" t="str">
        <f t="shared" si="261"/>
        <v/>
      </c>
      <c r="I152" s="42" t="s">
        <v>7</v>
      </c>
      <c r="J152" s="43" t="str">
        <f t="shared" ref="J152" si="300">IF(OR(I152="Required", I152="Dependent &amp; Required"), "X", "")</f>
        <v/>
      </c>
      <c r="K152" s="43" t="s">
        <v>7</v>
      </c>
      <c r="L152" s="43" t="str">
        <f t="shared" ref="L152" si="301">IF(OR(K152="Required", K152="Dependent &amp; Required"), "X", "")</f>
        <v/>
      </c>
      <c r="M152" s="106" t="s">
        <v>1204</v>
      </c>
      <c r="N152" s="42" t="s">
        <v>21</v>
      </c>
      <c r="O152" s="42" t="s">
        <v>62</v>
      </c>
      <c r="P152" s="42" t="s">
        <v>1200</v>
      </c>
      <c r="Q152" s="101" t="s">
        <v>691</v>
      </c>
      <c r="R152" s="42"/>
      <c r="S152" s="42" t="s">
        <v>691</v>
      </c>
      <c r="T152" s="42"/>
      <c r="U152" s="42"/>
      <c r="V152" s="43"/>
    </row>
    <row r="153" spans="1:22" s="62" customFormat="1" ht="38.25" x14ac:dyDescent="0.2">
      <c r="A153" s="101" t="str">
        <f t="shared" si="260"/>
        <v>DishwasherThird party certificationEnumerationProposedBuilding/BuildingDetails/Appliances/Dishwasher/ThirdPartyCertification</v>
      </c>
      <c r="B153" s="42" t="s">
        <v>377</v>
      </c>
      <c r="C153" s="42" t="s">
        <v>58</v>
      </c>
      <c r="D153" s="42" t="s">
        <v>504</v>
      </c>
      <c r="E153" s="42" t="s">
        <v>7</v>
      </c>
      <c r="F153" s="43" t="str">
        <f t="shared" si="261"/>
        <v/>
      </c>
      <c r="G153" s="42" t="s">
        <v>7</v>
      </c>
      <c r="H153" s="43" t="str">
        <f t="shared" si="261"/>
        <v/>
      </c>
      <c r="I153" s="42" t="s">
        <v>20</v>
      </c>
      <c r="J153" s="43" t="str">
        <f t="shared" ref="J153" si="302">IF(OR(I153="Required", I153="Dependent &amp; Required"), "X", "")</f>
        <v>X</v>
      </c>
      <c r="K153" s="43" t="s">
        <v>7</v>
      </c>
      <c r="L153" s="43" t="str">
        <f t="shared" ref="L153" si="303">IF(OR(K153="Required", K153="Dependent &amp; Required"), "X", "")</f>
        <v/>
      </c>
      <c r="M153" s="106" t="s">
        <v>1203</v>
      </c>
      <c r="N153" s="42" t="s">
        <v>28</v>
      </c>
      <c r="O153" s="42" t="s">
        <v>59</v>
      </c>
      <c r="P153" s="42" t="s">
        <v>981</v>
      </c>
      <c r="Q153" s="101" t="s">
        <v>691</v>
      </c>
      <c r="R153" s="42"/>
      <c r="S153" s="42" t="s">
        <v>691</v>
      </c>
      <c r="T153" s="42" t="s">
        <v>815</v>
      </c>
      <c r="U153" s="42"/>
      <c r="V153" s="43"/>
    </row>
    <row r="154" spans="1:22" s="62" customFormat="1" ht="25.5" x14ac:dyDescent="0.2">
      <c r="A154" s="101" t="str">
        <f t="shared" si="260"/>
        <v>DishwasherManufacturerTextProposedBuilding/BuildingDetails/Appliances/Dishwasher/Manufacturer</v>
      </c>
      <c r="B154" s="42" t="s">
        <v>377</v>
      </c>
      <c r="C154" s="42" t="s">
        <v>45</v>
      </c>
      <c r="D154" s="42" t="s">
        <v>516</v>
      </c>
      <c r="E154" s="42" t="s">
        <v>7</v>
      </c>
      <c r="F154" s="43" t="str">
        <f t="shared" si="261"/>
        <v/>
      </c>
      <c r="G154" s="42" t="s">
        <v>7</v>
      </c>
      <c r="H154" s="43" t="str">
        <f t="shared" si="261"/>
        <v/>
      </c>
      <c r="I154" s="42" t="s">
        <v>7</v>
      </c>
      <c r="J154" s="43" t="str">
        <f t="shared" ref="J154" si="304">IF(OR(I154="Required", I154="Dependent &amp; Required"), "X", "")</f>
        <v/>
      </c>
      <c r="K154" s="43" t="s">
        <v>7</v>
      </c>
      <c r="L154" s="43" t="str">
        <f t="shared" ref="L154" si="305">IF(OR(K154="Required", K154="Dependent &amp; Required"), "X", "")</f>
        <v/>
      </c>
      <c r="M154" s="106" t="s">
        <v>1203</v>
      </c>
      <c r="N154" s="42" t="s">
        <v>28</v>
      </c>
      <c r="O154" s="42" t="s">
        <v>60</v>
      </c>
      <c r="P154" s="42" t="s">
        <v>1200</v>
      </c>
      <c r="Q154" s="101" t="s">
        <v>691</v>
      </c>
      <c r="R154" s="42"/>
      <c r="S154" s="42" t="s">
        <v>691</v>
      </c>
      <c r="T154" s="42"/>
      <c r="U154" s="42"/>
      <c r="V154" s="43"/>
    </row>
    <row r="155" spans="1:22" s="62" customFormat="1" ht="63.75" x14ac:dyDescent="0.2">
      <c r="A155" s="101" t="str">
        <f t="shared" si="260"/>
        <v>DishwasherModel numberTextProposedBuilding/BuildingDetails/Appliances/Dishwasher/ModelNumber</v>
      </c>
      <c r="B155" s="42" t="s">
        <v>377</v>
      </c>
      <c r="C155" s="42" t="s">
        <v>47</v>
      </c>
      <c r="D155" s="42" t="s">
        <v>516</v>
      </c>
      <c r="E155" s="42" t="s">
        <v>7</v>
      </c>
      <c r="F155" s="43" t="str">
        <f t="shared" si="261"/>
        <v/>
      </c>
      <c r="G155" s="42" t="s">
        <v>7</v>
      </c>
      <c r="H155" s="43" t="str">
        <f t="shared" si="261"/>
        <v/>
      </c>
      <c r="I155" s="42" t="s">
        <v>7</v>
      </c>
      <c r="J155" s="43" t="str">
        <f t="shared" ref="J155" si="306">IF(OR(I155="Required", I155="Dependent &amp; Required"), "X", "")</f>
        <v/>
      </c>
      <c r="K155" s="43" t="s">
        <v>7</v>
      </c>
      <c r="L155" s="43" t="str">
        <f t="shared" ref="L155" si="307">IF(OR(K155="Required", K155="Dependent &amp; Required"), "X", "")</f>
        <v/>
      </c>
      <c r="M155" s="106" t="s">
        <v>1203</v>
      </c>
      <c r="N155" s="42" t="s">
        <v>28</v>
      </c>
      <c r="O155" s="42" t="s">
        <v>61</v>
      </c>
      <c r="P155" s="42" t="s">
        <v>1200</v>
      </c>
      <c r="Q155" s="101" t="s">
        <v>691</v>
      </c>
      <c r="R155" s="42"/>
      <c r="S155" s="42" t="s">
        <v>691</v>
      </c>
      <c r="T155" s="42" t="s">
        <v>816</v>
      </c>
      <c r="U155" s="42" t="s">
        <v>817</v>
      </c>
      <c r="V155" s="43"/>
    </row>
    <row r="156" spans="1:22" s="62" customFormat="1" ht="38.25" x14ac:dyDescent="0.2">
      <c r="A156" s="101" t="str">
        <f t="shared" si="260"/>
        <v>DishwasherModel yearNumberProposedBuilding/BuildingDetails/Appliances/Dishwasher/ModelYear</v>
      </c>
      <c r="B156" s="42" t="s">
        <v>377</v>
      </c>
      <c r="C156" s="42" t="s">
        <v>51</v>
      </c>
      <c r="D156" s="42" t="s">
        <v>503</v>
      </c>
      <c r="E156" s="42" t="s">
        <v>7</v>
      </c>
      <c r="F156" s="43" t="str">
        <f t="shared" si="261"/>
        <v/>
      </c>
      <c r="G156" s="42" t="s">
        <v>7</v>
      </c>
      <c r="H156" s="43" t="str">
        <f t="shared" si="261"/>
        <v/>
      </c>
      <c r="I156" s="42" t="s">
        <v>7</v>
      </c>
      <c r="J156" s="43" t="str">
        <f t="shared" ref="J156" si="308">IF(OR(I156="Required", I156="Dependent &amp; Required"), "X", "")</f>
        <v/>
      </c>
      <c r="K156" s="43" t="s">
        <v>7</v>
      </c>
      <c r="L156" s="43" t="str">
        <f t="shared" ref="L156" si="309">IF(OR(K156="Required", K156="Dependent &amp; Required"), "X", "")</f>
        <v/>
      </c>
      <c r="M156" s="106" t="s">
        <v>1203</v>
      </c>
      <c r="N156" s="42" t="s">
        <v>28</v>
      </c>
      <c r="O156" s="42" t="s">
        <v>62</v>
      </c>
      <c r="P156" s="42" t="s">
        <v>1200</v>
      </c>
      <c r="Q156" s="101" t="s">
        <v>691</v>
      </c>
      <c r="R156" s="42"/>
      <c r="S156" s="42" t="s">
        <v>691</v>
      </c>
      <c r="T156" s="42" t="s">
        <v>819</v>
      </c>
      <c r="U156" s="42"/>
      <c r="V156" s="43"/>
    </row>
    <row r="157" spans="1:22" s="62" customFormat="1" ht="38.25" x14ac:dyDescent="0.2">
      <c r="A157" s="101" t="str">
        <f t="shared" si="260"/>
        <v>DishwasherThird party certificationEnumerationPostBuilding/BuildingDetails/Appliances/Dishwasher/ThirdPartyCertification</v>
      </c>
      <c r="B157" s="42" t="s">
        <v>377</v>
      </c>
      <c r="C157" s="42" t="s">
        <v>58</v>
      </c>
      <c r="D157" s="42" t="s">
        <v>504</v>
      </c>
      <c r="E157" s="42" t="s">
        <v>7</v>
      </c>
      <c r="F157" s="43" t="str">
        <f t="shared" si="261"/>
        <v/>
      </c>
      <c r="G157" s="42" t="s">
        <v>7</v>
      </c>
      <c r="H157" s="43" t="str">
        <f t="shared" si="261"/>
        <v/>
      </c>
      <c r="I157" s="42" t="s">
        <v>20</v>
      </c>
      <c r="J157" s="43" t="str">
        <f t="shared" ref="J157" si="310">IF(OR(I157="Required", I157="Dependent &amp; Required"), "X", "")</f>
        <v>X</v>
      </c>
      <c r="K157" s="43" t="s">
        <v>20</v>
      </c>
      <c r="L157" s="43" t="str">
        <f t="shared" ref="L157" si="311">IF(OR(K157="Required", K157="Dependent &amp; Required"), "X", "")</f>
        <v>X</v>
      </c>
      <c r="M157" s="106" t="s">
        <v>1205</v>
      </c>
      <c r="N157" s="42" t="s">
        <v>296</v>
      </c>
      <c r="O157" s="42" t="s">
        <v>59</v>
      </c>
      <c r="P157" s="42" t="s">
        <v>981</v>
      </c>
      <c r="Q157" s="101" t="s">
        <v>691</v>
      </c>
      <c r="R157" s="42"/>
      <c r="S157" s="42" t="s">
        <v>691</v>
      </c>
      <c r="T157" s="42" t="s">
        <v>819</v>
      </c>
      <c r="U157" s="42"/>
      <c r="V157" s="43"/>
    </row>
    <row r="158" spans="1:22" s="62" customFormat="1" ht="38.25" x14ac:dyDescent="0.2">
      <c r="A158" s="101" t="str">
        <f t="shared" si="260"/>
        <v>DishwasherManufacturerTextPostBuilding/BuildingDetails/Appliances/Dishwasher/Manufacturer</v>
      </c>
      <c r="B158" s="42" t="s">
        <v>377</v>
      </c>
      <c r="C158" s="42" t="s">
        <v>45</v>
      </c>
      <c r="D158" s="42" t="s">
        <v>516</v>
      </c>
      <c r="E158" s="42" t="s">
        <v>7</v>
      </c>
      <c r="F158" s="43" t="str">
        <f t="shared" si="261"/>
        <v/>
      </c>
      <c r="G158" s="42" t="s">
        <v>7</v>
      </c>
      <c r="H158" s="43" t="str">
        <f t="shared" si="261"/>
        <v/>
      </c>
      <c r="I158" s="42" t="s">
        <v>7</v>
      </c>
      <c r="J158" s="43" t="str">
        <f t="shared" ref="J158" si="312">IF(OR(I158="Required", I158="Dependent &amp; Required"), "X", "")</f>
        <v/>
      </c>
      <c r="K158" s="43" t="s">
        <v>7</v>
      </c>
      <c r="L158" s="43" t="str">
        <f t="shared" ref="L158" si="313">IF(OR(K158="Required", K158="Dependent &amp; Required"), "X", "")</f>
        <v/>
      </c>
      <c r="M158" s="106" t="s">
        <v>1205</v>
      </c>
      <c r="N158" s="42" t="s">
        <v>296</v>
      </c>
      <c r="O158" s="42" t="s">
        <v>60</v>
      </c>
      <c r="P158" s="42" t="s">
        <v>1200</v>
      </c>
      <c r="Q158" s="101" t="s">
        <v>691</v>
      </c>
      <c r="R158" s="42"/>
      <c r="S158" s="42" t="s">
        <v>691</v>
      </c>
      <c r="T158" s="42" t="s">
        <v>819</v>
      </c>
      <c r="U158" s="42"/>
      <c r="V158" s="43"/>
    </row>
    <row r="159" spans="1:22" s="62" customFormat="1" ht="38.25" x14ac:dyDescent="0.2">
      <c r="A159" s="101" t="str">
        <f t="shared" si="260"/>
        <v>DishwasherModel numberTextPostBuilding/BuildingDetails/Appliances/Dishwasher/ModelNumber</v>
      </c>
      <c r="B159" s="42" t="s">
        <v>377</v>
      </c>
      <c r="C159" s="42" t="s">
        <v>47</v>
      </c>
      <c r="D159" s="42" t="s">
        <v>516</v>
      </c>
      <c r="E159" s="42" t="s">
        <v>7</v>
      </c>
      <c r="F159" s="43" t="str">
        <f t="shared" si="261"/>
        <v/>
      </c>
      <c r="G159" s="42" t="s">
        <v>7</v>
      </c>
      <c r="H159" s="43" t="str">
        <f t="shared" si="261"/>
        <v/>
      </c>
      <c r="I159" s="42" t="s">
        <v>7</v>
      </c>
      <c r="J159" s="43" t="str">
        <f t="shared" ref="J159" si="314">IF(OR(I159="Required", I159="Dependent &amp; Required"), "X", "")</f>
        <v/>
      </c>
      <c r="K159" s="43" t="s">
        <v>7</v>
      </c>
      <c r="L159" s="43" t="str">
        <f t="shared" ref="L159" si="315">IF(OR(K159="Required", K159="Dependent &amp; Required"), "X", "")</f>
        <v/>
      </c>
      <c r="M159" s="106" t="s">
        <v>1205</v>
      </c>
      <c r="N159" s="42" t="s">
        <v>296</v>
      </c>
      <c r="O159" s="42" t="s">
        <v>61</v>
      </c>
      <c r="P159" s="42" t="s">
        <v>1200</v>
      </c>
      <c r="Q159" s="101" t="s">
        <v>691</v>
      </c>
      <c r="R159" s="42"/>
      <c r="S159" s="42" t="s">
        <v>691</v>
      </c>
      <c r="T159" s="42" t="s">
        <v>819</v>
      </c>
      <c r="U159" s="42"/>
      <c r="V159" s="43"/>
    </row>
    <row r="160" spans="1:22" s="62" customFormat="1" ht="38.25" x14ac:dyDescent="0.2">
      <c r="A160" s="101" t="str">
        <f t="shared" si="260"/>
        <v>DishwasherModel yearNumberPostBuilding/BuildingDetails/Appliances/Dishwasher/ModelYear</v>
      </c>
      <c r="B160" s="42" t="s">
        <v>377</v>
      </c>
      <c r="C160" s="42" t="s">
        <v>51</v>
      </c>
      <c r="D160" s="42" t="s">
        <v>503</v>
      </c>
      <c r="E160" s="42" t="s">
        <v>7</v>
      </c>
      <c r="F160" s="43" t="str">
        <f t="shared" si="261"/>
        <v/>
      </c>
      <c r="G160" s="42" t="s">
        <v>7</v>
      </c>
      <c r="H160" s="43" t="str">
        <f t="shared" si="261"/>
        <v/>
      </c>
      <c r="I160" s="42" t="s">
        <v>7</v>
      </c>
      <c r="J160" s="43" t="str">
        <f t="shared" ref="J160" si="316">IF(OR(I160="Required", I160="Dependent &amp; Required"), "X", "")</f>
        <v/>
      </c>
      <c r="K160" s="43" t="s">
        <v>7</v>
      </c>
      <c r="L160" s="43" t="str">
        <f t="shared" ref="L160" si="317">IF(OR(K160="Required", K160="Dependent &amp; Required"), "X", "")</f>
        <v/>
      </c>
      <c r="M160" s="106" t="s">
        <v>1205</v>
      </c>
      <c r="N160" s="42" t="s">
        <v>296</v>
      </c>
      <c r="O160" s="42" t="s">
        <v>62</v>
      </c>
      <c r="P160" s="42" t="s">
        <v>1200</v>
      </c>
      <c r="Q160" s="101" t="s">
        <v>691</v>
      </c>
      <c r="R160" s="42"/>
      <c r="S160" s="42" t="s">
        <v>691</v>
      </c>
      <c r="T160" s="42" t="s">
        <v>819</v>
      </c>
      <c r="U160" s="42"/>
      <c r="V160" s="43"/>
    </row>
    <row r="161" spans="1:22" s="62" customFormat="1" ht="38.25" x14ac:dyDescent="0.2">
      <c r="A161" s="101" t="str">
        <f t="shared" si="260"/>
        <v>DishwasherReplaced systemSystem IDPostProject/ProjectDetails/Measures/Measure/ReplacedComponents/ReplacedComponent</v>
      </c>
      <c r="B161" s="42" t="s">
        <v>377</v>
      </c>
      <c r="C161" s="42" t="s">
        <v>297</v>
      </c>
      <c r="D161" s="42" t="s">
        <v>117</v>
      </c>
      <c r="E161" s="42" t="s">
        <v>20</v>
      </c>
      <c r="F161" s="43" t="str">
        <f t="shared" si="261"/>
        <v>X</v>
      </c>
      <c r="G161" s="42" t="s">
        <v>20</v>
      </c>
      <c r="H161" s="43" t="str">
        <f t="shared" si="261"/>
        <v>X</v>
      </c>
      <c r="I161" s="42" t="s">
        <v>20</v>
      </c>
      <c r="J161" s="43" t="str">
        <f t="shared" ref="J161" si="318">IF(OR(I161="Required", I161="Dependent &amp; Required"), "X", "")</f>
        <v>X</v>
      </c>
      <c r="K161" s="43" t="s">
        <v>20</v>
      </c>
      <c r="L161" s="43" t="str">
        <f t="shared" ref="L161" si="319">IF(OR(K161="Required", K161="Dependent &amp; Required"), "X", "")</f>
        <v>X</v>
      </c>
      <c r="M161" s="106" t="s">
        <v>1205</v>
      </c>
      <c r="N161" s="42" t="s">
        <v>296</v>
      </c>
      <c r="O161" s="42" t="s">
        <v>298</v>
      </c>
      <c r="P161" s="42"/>
      <c r="Q161" s="101" t="s">
        <v>691</v>
      </c>
      <c r="R161" s="42"/>
      <c r="S161" s="42" t="s">
        <v>691</v>
      </c>
      <c r="T161" s="42" t="s">
        <v>819</v>
      </c>
      <c r="U161" s="42"/>
      <c r="V161" s="43"/>
    </row>
    <row r="162" spans="1:22" s="62" customFormat="1" ht="38.25" x14ac:dyDescent="0.2">
      <c r="A162" s="101" t="str">
        <f t="shared" si="260"/>
        <v>DoorThird party certificationEnumerationPreBuilding/BuildingDetails/Enclosure/Doors/Door/ThirdPartyCertification</v>
      </c>
      <c r="B162" s="42" t="s">
        <v>656</v>
      </c>
      <c r="C162" s="42" t="s">
        <v>58</v>
      </c>
      <c r="D162" s="42" t="s">
        <v>504</v>
      </c>
      <c r="E162" s="42" t="s">
        <v>7</v>
      </c>
      <c r="F162" s="43" t="str">
        <f t="shared" si="261"/>
        <v/>
      </c>
      <c r="G162" s="42" t="s">
        <v>7</v>
      </c>
      <c r="H162" s="43" t="str">
        <f t="shared" si="261"/>
        <v/>
      </c>
      <c r="I162" s="42" t="s">
        <v>20</v>
      </c>
      <c r="J162" s="43" t="str">
        <f t="shared" ref="J162" si="320">IF(OR(I162="Required", I162="Dependent &amp; Required"), "X", "")</f>
        <v>X</v>
      </c>
      <c r="K162" s="43" t="s">
        <v>7</v>
      </c>
      <c r="L162" s="43" t="str">
        <f t="shared" ref="L162" si="321">IF(OR(K162="Required", K162="Dependent &amp; Required"), "X", "")</f>
        <v/>
      </c>
      <c r="M162" s="106" t="s">
        <v>1204</v>
      </c>
      <c r="N162" s="42" t="s">
        <v>21</v>
      </c>
      <c r="O162" s="42" t="s">
        <v>63</v>
      </c>
      <c r="P162" s="42" t="s">
        <v>978</v>
      </c>
      <c r="Q162" s="101" t="s">
        <v>691</v>
      </c>
      <c r="R162" s="42"/>
      <c r="S162" s="42" t="s">
        <v>691</v>
      </c>
      <c r="T162" s="42" t="s">
        <v>819</v>
      </c>
      <c r="U162" s="42"/>
      <c r="V162" s="43"/>
    </row>
    <row r="163" spans="1:22" s="62" customFormat="1" ht="38.25" x14ac:dyDescent="0.2">
      <c r="A163" s="101" t="str">
        <f t="shared" si="260"/>
        <v>DoorR-valueNumberPreBuilding/BuildingDetails/Enclosure/Doors/Door/Rvalue</v>
      </c>
      <c r="B163" s="42" t="s">
        <v>656</v>
      </c>
      <c r="C163" s="42" t="s">
        <v>64</v>
      </c>
      <c r="D163" s="42" t="s">
        <v>503</v>
      </c>
      <c r="E163" s="42" t="s">
        <v>20</v>
      </c>
      <c r="F163" s="43" t="str">
        <f t="shared" si="261"/>
        <v>X</v>
      </c>
      <c r="G163" s="42" t="s">
        <v>7</v>
      </c>
      <c r="H163" s="43" t="str">
        <f t="shared" si="261"/>
        <v/>
      </c>
      <c r="I163" s="42" t="s">
        <v>20</v>
      </c>
      <c r="J163" s="43" t="str">
        <f t="shared" ref="J163" si="322">IF(OR(I163="Required", I163="Dependent &amp; Required"), "X", "")</f>
        <v>X</v>
      </c>
      <c r="K163" s="43" t="s">
        <v>20</v>
      </c>
      <c r="L163" s="43" t="str">
        <f t="shared" ref="L163" si="323">IF(OR(K163="Required", K163="Dependent &amp; Required"), "X", "")</f>
        <v>X</v>
      </c>
      <c r="M163" s="106" t="s">
        <v>1204</v>
      </c>
      <c r="N163" s="42" t="s">
        <v>21</v>
      </c>
      <c r="O163" s="42" t="s">
        <v>65</v>
      </c>
      <c r="P163" s="42" t="s">
        <v>977</v>
      </c>
      <c r="Q163" s="101" t="s">
        <v>691</v>
      </c>
      <c r="R163" s="42"/>
      <c r="S163" s="42" t="s">
        <v>691</v>
      </c>
      <c r="T163" s="42" t="s">
        <v>819</v>
      </c>
      <c r="U163" s="42"/>
      <c r="V163" s="43"/>
    </row>
    <row r="164" spans="1:22" s="62" customFormat="1" ht="38.25" x14ac:dyDescent="0.2">
      <c r="A164" s="101" t="str">
        <f t="shared" si="260"/>
        <v>DoorStorm doorBooleanPreBuilding/BuildingDetails/Enclosure/Doors/Door/StormDoor</v>
      </c>
      <c r="B164" s="42" t="s">
        <v>656</v>
      </c>
      <c r="C164" s="42" t="s">
        <v>66</v>
      </c>
      <c r="D164" s="42" t="s">
        <v>520</v>
      </c>
      <c r="E164" s="42" t="s">
        <v>20</v>
      </c>
      <c r="F164" s="43" t="str">
        <f t="shared" si="261"/>
        <v>X</v>
      </c>
      <c r="G164" s="42" t="s">
        <v>7</v>
      </c>
      <c r="H164" s="43" t="str">
        <f t="shared" si="261"/>
        <v/>
      </c>
      <c r="I164" s="42" t="s">
        <v>20</v>
      </c>
      <c r="J164" s="43" t="str">
        <f t="shared" ref="J164" si="324">IF(OR(I164="Required", I164="Dependent &amp; Required"), "X", "")</f>
        <v>X</v>
      </c>
      <c r="K164" s="43" t="s">
        <v>20</v>
      </c>
      <c r="L164" s="43" t="str">
        <f t="shared" ref="L164" si="325">IF(OR(K164="Required", K164="Dependent &amp; Required"), "X", "")</f>
        <v>X</v>
      </c>
      <c r="M164" s="106" t="s">
        <v>1204</v>
      </c>
      <c r="N164" s="42" t="s">
        <v>21</v>
      </c>
      <c r="O164" s="42" t="s">
        <v>67</v>
      </c>
      <c r="P164" s="42" t="s">
        <v>976</v>
      </c>
      <c r="Q164" s="101" t="s">
        <v>691</v>
      </c>
      <c r="R164" s="42"/>
      <c r="S164" s="42" t="s">
        <v>691</v>
      </c>
      <c r="T164" s="42" t="s">
        <v>819</v>
      </c>
      <c r="U164" s="42"/>
      <c r="V164" s="43"/>
    </row>
    <row r="165" spans="1:22" s="62" customFormat="1" ht="38.25" x14ac:dyDescent="0.2">
      <c r="A165" s="101" t="str">
        <f t="shared" si="260"/>
        <v>DoorThird party certificationEnumerationProposedBuilding/BuildingDetails/Enclosure/Doors/Door/ThirdPartyCertification</v>
      </c>
      <c r="B165" s="42" t="s">
        <v>656</v>
      </c>
      <c r="C165" s="42" t="s">
        <v>58</v>
      </c>
      <c r="D165" s="42" t="s">
        <v>504</v>
      </c>
      <c r="E165" s="42" t="s">
        <v>7</v>
      </c>
      <c r="F165" s="43" t="str">
        <f t="shared" si="261"/>
        <v/>
      </c>
      <c r="G165" s="42" t="s">
        <v>7</v>
      </c>
      <c r="H165" s="43" t="str">
        <f t="shared" si="261"/>
        <v/>
      </c>
      <c r="I165" s="42" t="s">
        <v>20</v>
      </c>
      <c r="J165" s="43" t="str">
        <f t="shared" ref="J165" si="326">IF(OR(I165="Required", I165="Dependent &amp; Required"), "X", "")</f>
        <v>X</v>
      </c>
      <c r="K165" s="43" t="s">
        <v>7</v>
      </c>
      <c r="L165" s="43" t="str">
        <f t="shared" ref="L165" si="327">IF(OR(K165="Required", K165="Dependent &amp; Required"), "X", "")</f>
        <v/>
      </c>
      <c r="M165" s="106" t="s">
        <v>1203</v>
      </c>
      <c r="N165" s="42" t="s">
        <v>28</v>
      </c>
      <c r="O165" s="42" t="s">
        <v>63</v>
      </c>
      <c r="P165" s="42" t="s">
        <v>978</v>
      </c>
      <c r="Q165" s="101" t="s">
        <v>691</v>
      </c>
      <c r="R165" s="42"/>
      <c r="S165" s="42" t="s">
        <v>691</v>
      </c>
      <c r="T165" s="42" t="s">
        <v>819</v>
      </c>
      <c r="U165" s="42"/>
      <c r="V165" s="43"/>
    </row>
    <row r="166" spans="1:22" s="62" customFormat="1" ht="38.25" x14ac:dyDescent="0.2">
      <c r="A166" s="101" t="str">
        <f t="shared" si="260"/>
        <v>DoorR-valueNumberProposedBuilding/BuildingDetails/Enclosure/Doors/Door/Rvalue</v>
      </c>
      <c r="B166" s="42" t="s">
        <v>656</v>
      </c>
      <c r="C166" s="42" t="s">
        <v>64</v>
      </c>
      <c r="D166" s="42" t="s">
        <v>503</v>
      </c>
      <c r="E166" s="42" t="s">
        <v>20</v>
      </c>
      <c r="F166" s="43" t="str">
        <f t="shared" si="261"/>
        <v>X</v>
      </c>
      <c r="G166" s="42" t="s">
        <v>7</v>
      </c>
      <c r="H166" s="43" t="str">
        <f t="shared" si="261"/>
        <v/>
      </c>
      <c r="I166" s="42" t="s">
        <v>20</v>
      </c>
      <c r="J166" s="43" t="str">
        <f t="shared" ref="J166" si="328">IF(OR(I166="Required", I166="Dependent &amp; Required"), "X", "")</f>
        <v>X</v>
      </c>
      <c r="K166" s="43" t="s">
        <v>7</v>
      </c>
      <c r="L166" s="43" t="str">
        <f t="shared" ref="L166" si="329">IF(OR(K166="Required", K166="Dependent &amp; Required"), "X", "")</f>
        <v/>
      </c>
      <c r="M166" s="106" t="s">
        <v>1203</v>
      </c>
      <c r="N166" s="42" t="s">
        <v>28</v>
      </c>
      <c r="O166" s="42" t="s">
        <v>65</v>
      </c>
      <c r="P166" s="42" t="s">
        <v>977</v>
      </c>
      <c r="Q166" s="101" t="s">
        <v>691</v>
      </c>
      <c r="R166" s="42"/>
      <c r="S166" s="42" t="s">
        <v>691</v>
      </c>
      <c r="T166" s="42" t="s">
        <v>819</v>
      </c>
      <c r="U166" s="42"/>
      <c r="V166" s="43"/>
    </row>
    <row r="167" spans="1:22" s="62" customFormat="1" ht="38.25" x14ac:dyDescent="0.2">
      <c r="A167" s="101" t="str">
        <f t="shared" si="260"/>
        <v>DoorStorm doorBooleanProposedBuilding/BuildingDetails/Enclosure/Doors/Door/StormDoor</v>
      </c>
      <c r="B167" s="42" t="s">
        <v>656</v>
      </c>
      <c r="C167" s="42" t="s">
        <v>66</v>
      </c>
      <c r="D167" s="42" t="s">
        <v>520</v>
      </c>
      <c r="E167" s="42" t="s">
        <v>20</v>
      </c>
      <c r="F167" s="43" t="str">
        <f t="shared" si="261"/>
        <v>X</v>
      </c>
      <c r="G167" s="42" t="s">
        <v>7</v>
      </c>
      <c r="H167" s="43" t="str">
        <f t="shared" si="261"/>
        <v/>
      </c>
      <c r="I167" s="42" t="s">
        <v>20</v>
      </c>
      <c r="J167" s="43" t="str">
        <f t="shared" ref="J167" si="330">IF(OR(I167="Required", I167="Dependent &amp; Required"), "X", "")</f>
        <v>X</v>
      </c>
      <c r="K167" s="43" t="s">
        <v>7</v>
      </c>
      <c r="L167" s="43" t="str">
        <f t="shared" ref="L167" si="331">IF(OR(K167="Required", K167="Dependent &amp; Required"), "X", "")</f>
        <v/>
      </c>
      <c r="M167" s="106" t="s">
        <v>1203</v>
      </c>
      <c r="N167" s="42" t="s">
        <v>28</v>
      </c>
      <c r="O167" s="42" t="s">
        <v>67</v>
      </c>
      <c r="P167" s="42" t="s">
        <v>976</v>
      </c>
      <c r="Q167" s="101" t="s">
        <v>691</v>
      </c>
      <c r="R167" s="42"/>
      <c r="S167" s="42" t="s">
        <v>691</v>
      </c>
      <c r="T167" s="42" t="s">
        <v>819</v>
      </c>
      <c r="U167" s="42"/>
      <c r="V167" s="43"/>
    </row>
    <row r="168" spans="1:22" s="62" customFormat="1" ht="38.25" x14ac:dyDescent="0.2">
      <c r="A168" s="101" t="str">
        <f t="shared" si="260"/>
        <v>DoorThird party certificationEnumerationPostBuilding/BuildingDetails/Enclosure/Doors/Door/ThirdPartyCertification</v>
      </c>
      <c r="B168" s="42" t="s">
        <v>656</v>
      </c>
      <c r="C168" s="42" t="s">
        <v>58</v>
      </c>
      <c r="D168" s="42" t="s">
        <v>504</v>
      </c>
      <c r="E168" s="42" t="s">
        <v>7</v>
      </c>
      <c r="F168" s="43" t="str">
        <f t="shared" si="261"/>
        <v/>
      </c>
      <c r="G168" s="42" t="s">
        <v>7</v>
      </c>
      <c r="H168" s="43" t="str">
        <f t="shared" si="261"/>
        <v/>
      </c>
      <c r="I168" s="42" t="s">
        <v>20</v>
      </c>
      <c r="J168" s="43" t="str">
        <f t="shared" ref="J168" si="332">IF(OR(I168="Required", I168="Dependent &amp; Required"), "X", "")</f>
        <v>X</v>
      </c>
      <c r="K168" s="43" t="s">
        <v>7</v>
      </c>
      <c r="L168" s="43" t="str">
        <f t="shared" ref="L168" si="333">IF(OR(K168="Required", K168="Dependent &amp; Required"), "X", "")</f>
        <v/>
      </c>
      <c r="M168" s="106" t="s">
        <v>1205</v>
      </c>
      <c r="N168" s="42" t="s">
        <v>296</v>
      </c>
      <c r="O168" s="42" t="s">
        <v>63</v>
      </c>
      <c r="P168" s="42" t="s">
        <v>978</v>
      </c>
      <c r="Q168" s="101"/>
      <c r="R168" s="42"/>
      <c r="S168" s="42"/>
      <c r="T168" s="42"/>
      <c r="U168" s="42"/>
      <c r="V168" s="43"/>
    </row>
    <row r="169" spans="1:22" s="62" customFormat="1" ht="38.25" x14ac:dyDescent="0.2">
      <c r="A169" s="101" t="str">
        <f t="shared" si="260"/>
        <v>DoorR-valueNumberPostBuilding/BuildingDetails/Enclosure/Doors/Door/Rvalue</v>
      </c>
      <c r="B169" s="42" t="s">
        <v>656</v>
      </c>
      <c r="C169" s="42" t="s">
        <v>64</v>
      </c>
      <c r="D169" s="42" t="s">
        <v>503</v>
      </c>
      <c r="E169" s="42" t="s">
        <v>20</v>
      </c>
      <c r="F169" s="43" t="str">
        <f t="shared" si="261"/>
        <v>X</v>
      </c>
      <c r="G169" s="42" t="s">
        <v>7</v>
      </c>
      <c r="H169" s="43" t="str">
        <f t="shared" si="261"/>
        <v/>
      </c>
      <c r="I169" s="42" t="s">
        <v>20</v>
      </c>
      <c r="J169" s="43" t="str">
        <f t="shared" ref="J169" si="334">IF(OR(I169="Required", I169="Dependent &amp; Required"), "X", "")</f>
        <v>X</v>
      </c>
      <c r="K169" s="43" t="s">
        <v>20</v>
      </c>
      <c r="L169" s="43" t="str">
        <f t="shared" ref="L169" si="335">IF(OR(K169="Required", K169="Dependent &amp; Required"), "X", "")</f>
        <v>X</v>
      </c>
      <c r="M169" s="106" t="s">
        <v>1205</v>
      </c>
      <c r="N169" s="42" t="s">
        <v>296</v>
      </c>
      <c r="O169" s="42" t="s">
        <v>65</v>
      </c>
      <c r="P169" s="42" t="s">
        <v>977</v>
      </c>
      <c r="Q169" s="101" t="s">
        <v>691</v>
      </c>
      <c r="R169" s="42"/>
      <c r="S169" s="42" t="s">
        <v>691</v>
      </c>
      <c r="T169" s="42" t="s">
        <v>819</v>
      </c>
      <c r="U169" s="42"/>
      <c r="V169" s="43"/>
    </row>
    <row r="170" spans="1:22" s="62" customFormat="1" ht="38.25" x14ac:dyDescent="0.2">
      <c r="A170" s="101" t="str">
        <f t="shared" si="260"/>
        <v>DoorStorm doorBooleanPostBuilding/BuildingDetails/Enclosure/Doors/Door/StormDoor</v>
      </c>
      <c r="B170" s="42" t="s">
        <v>656</v>
      </c>
      <c r="C170" s="42" t="s">
        <v>66</v>
      </c>
      <c r="D170" s="42" t="s">
        <v>520</v>
      </c>
      <c r="E170" s="42" t="s">
        <v>20</v>
      </c>
      <c r="F170" s="43" t="str">
        <f t="shared" si="261"/>
        <v>X</v>
      </c>
      <c r="G170" s="42" t="s">
        <v>7</v>
      </c>
      <c r="H170" s="43" t="str">
        <f t="shared" si="261"/>
        <v/>
      </c>
      <c r="I170" s="42" t="s">
        <v>20</v>
      </c>
      <c r="J170" s="43" t="str">
        <f t="shared" ref="J170" si="336">IF(OR(I170="Required", I170="Dependent &amp; Required"), "X", "")</f>
        <v>X</v>
      </c>
      <c r="K170" s="43" t="s">
        <v>20</v>
      </c>
      <c r="L170" s="43" t="str">
        <f t="shared" ref="L170" si="337">IF(OR(K170="Required", K170="Dependent &amp; Required"), "X", "")</f>
        <v>X</v>
      </c>
      <c r="M170" s="106" t="s">
        <v>1205</v>
      </c>
      <c r="N170" s="42" t="s">
        <v>296</v>
      </c>
      <c r="O170" s="42" t="s">
        <v>67</v>
      </c>
      <c r="P170" s="42" t="s">
        <v>976</v>
      </c>
      <c r="Q170" s="101" t="s">
        <v>691</v>
      </c>
      <c r="R170" s="42"/>
      <c r="S170" s="42" t="s">
        <v>691</v>
      </c>
      <c r="T170" s="42" t="s">
        <v>819</v>
      </c>
      <c r="U170" s="42"/>
      <c r="V170" s="43"/>
    </row>
    <row r="171" spans="1:22" s="62" customFormat="1" ht="38.25" x14ac:dyDescent="0.2">
      <c r="A171" s="101" t="str">
        <f t="shared" si="260"/>
        <v>Energy consumptionConsumptionNumberPreConsumption/ConsumptionInfo/ConsumptionDetail/Consumption</v>
      </c>
      <c r="B171" s="42" t="s">
        <v>468</v>
      </c>
      <c r="C171" s="42" t="s">
        <v>455</v>
      </c>
      <c r="D171" s="42" t="s">
        <v>503</v>
      </c>
      <c r="E171" s="42" t="s">
        <v>7</v>
      </c>
      <c r="F171" s="43" t="str">
        <f t="shared" si="261"/>
        <v/>
      </c>
      <c r="G171" s="42" t="s">
        <v>7</v>
      </c>
      <c r="H171" s="43" t="str">
        <f t="shared" si="261"/>
        <v/>
      </c>
      <c r="I171" s="42" t="s">
        <v>20</v>
      </c>
      <c r="J171" s="43" t="str">
        <f t="shared" ref="J171" si="338">IF(OR(I171="Required", I171="Dependent &amp; Required"), "X", "")</f>
        <v>X</v>
      </c>
      <c r="K171" s="43" t="s">
        <v>7</v>
      </c>
      <c r="L171" s="43" t="str">
        <f t="shared" ref="L171" si="339">IF(OR(K171="Required", K171="Dependent &amp; Required"), "X", "")</f>
        <v/>
      </c>
      <c r="M171" s="106" t="s">
        <v>1204</v>
      </c>
      <c r="N171" s="42" t="s">
        <v>21</v>
      </c>
      <c r="O171" s="42" t="s">
        <v>544</v>
      </c>
      <c r="P171" s="42" t="s">
        <v>1080</v>
      </c>
      <c r="Q171" s="101" t="s">
        <v>691</v>
      </c>
      <c r="R171" s="42"/>
      <c r="S171" s="42" t="s">
        <v>691</v>
      </c>
      <c r="T171" s="42" t="s">
        <v>819</v>
      </c>
      <c r="U171" s="42"/>
      <c r="V171" s="43"/>
    </row>
    <row r="172" spans="1:22" s="62" customFormat="1" ht="38.25" x14ac:dyDescent="0.2">
      <c r="A172" s="101" t="str">
        <f t="shared" si="260"/>
        <v>Energy consumptionConsumption costNumber (dollars)PreConsumption/ConsumptionInfo/ConsumptionDetail/ConsumptionCost</v>
      </c>
      <c r="B172" s="42" t="s">
        <v>468</v>
      </c>
      <c r="C172" s="42" t="s">
        <v>342</v>
      </c>
      <c r="D172" s="42" t="s">
        <v>621</v>
      </c>
      <c r="E172" s="42" t="s">
        <v>7</v>
      </c>
      <c r="F172" s="43" t="str">
        <f t="shared" si="261"/>
        <v/>
      </c>
      <c r="G172" s="42" t="s">
        <v>7</v>
      </c>
      <c r="H172" s="43" t="str">
        <f t="shared" si="261"/>
        <v/>
      </c>
      <c r="I172" s="42" t="s">
        <v>20</v>
      </c>
      <c r="J172" s="43" t="str">
        <f t="shared" ref="J172" si="340">IF(OR(I172="Required", I172="Dependent &amp; Required"), "X", "")</f>
        <v>X</v>
      </c>
      <c r="K172" s="43" t="s">
        <v>7</v>
      </c>
      <c r="L172" s="43" t="str">
        <f t="shared" ref="L172" si="341">IF(OR(K172="Required", K172="Dependent &amp; Required"), "X", "")</f>
        <v/>
      </c>
      <c r="M172" s="106" t="s">
        <v>1204</v>
      </c>
      <c r="N172" s="42" t="s">
        <v>21</v>
      </c>
      <c r="O172" s="42" t="s">
        <v>545</v>
      </c>
      <c r="P172" s="42" t="s">
        <v>1076</v>
      </c>
      <c r="Q172" s="101" t="s">
        <v>691</v>
      </c>
      <c r="R172" s="42"/>
      <c r="S172" s="42" t="s">
        <v>691</v>
      </c>
      <c r="T172" s="42" t="s">
        <v>819</v>
      </c>
      <c r="U172" s="42"/>
      <c r="V172" s="43"/>
    </row>
    <row r="173" spans="1:22" s="62" customFormat="1" ht="38.25" x14ac:dyDescent="0.2">
      <c r="A173" s="101" t="str">
        <f t="shared" si="260"/>
        <v>Energy consumptionEnd date timeDateTimePreConsumption/ConsumptionInfo/ConsumptionDetail/EndDateTime</v>
      </c>
      <c r="B173" s="42" t="s">
        <v>468</v>
      </c>
      <c r="C173" s="42" t="s">
        <v>343</v>
      </c>
      <c r="D173" s="42" t="s">
        <v>514</v>
      </c>
      <c r="E173" s="42" t="s">
        <v>7</v>
      </c>
      <c r="F173" s="43" t="str">
        <f t="shared" si="261"/>
        <v/>
      </c>
      <c r="G173" s="42" t="s">
        <v>7</v>
      </c>
      <c r="H173" s="43" t="str">
        <f t="shared" si="261"/>
        <v/>
      </c>
      <c r="I173" s="42" t="s">
        <v>20</v>
      </c>
      <c r="J173" s="43" t="str">
        <f t="shared" ref="J173" si="342">IF(OR(I173="Required", I173="Dependent &amp; Required"), "X", "")</f>
        <v>X</v>
      </c>
      <c r="K173" s="43" t="s">
        <v>7</v>
      </c>
      <c r="L173" s="43" t="str">
        <f t="shared" ref="L173" si="343">IF(OR(K173="Required", K173="Dependent &amp; Required"), "X", "")</f>
        <v/>
      </c>
      <c r="M173" s="106" t="s">
        <v>1204</v>
      </c>
      <c r="N173" s="42" t="s">
        <v>21</v>
      </c>
      <c r="O173" s="42" t="s">
        <v>546</v>
      </c>
      <c r="P173" s="42" t="s">
        <v>1078</v>
      </c>
      <c r="Q173" s="101" t="s">
        <v>691</v>
      </c>
      <c r="R173" s="42"/>
      <c r="S173" s="42" t="s">
        <v>691</v>
      </c>
      <c r="T173" s="42" t="s">
        <v>819</v>
      </c>
      <c r="U173" s="42"/>
      <c r="V173" s="43"/>
    </row>
    <row r="174" spans="1:22" s="62" customFormat="1" ht="38.25" x14ac:dyDescent="0.2">
      <c r="A174" s="101" t="str">
        <f t="shared" si="260"/>
        <v>Energy consumptionFuelEnumerationPreConsumption/ConsumptionInfo/ConsumptionType/Energy/FuelType</v>
      </c>
      <c r="B174" s="42" t="s">
        <v>468</v>
      </c>
      <c r="C174" s="42" t="s">
        <v>74</v>
      </c>
      <c r="D174" s="42" t="s">
        <v>504</v>
      </c>
      <c r="E174" s="42" t="s">
        <v>7</v>
      </c>
      <c r="F174" s="43" t="str">
        <f t="shared" si="261"/>
        <v/>
      </c>
      <c r="G174" s="42" t="s">
        <v>7</v>
      </c>
      <c r="H174" s="43" t="str">
        <f t="shared" si="261"/>
        <v/>
      </c>
      <c r="I174" s="42" t="s">
        <v>20</v>
      </c>
      <c r="J174" s="43" t="str">
        <f t="shared" ref="J174" si="344">IF(OR(I174="Required", I174="Dependent &amp; Required"), "X", "")</f>
        <v>X</v>
      </c>
      <c r="K174" s="43" t="s">
        <v>7</v>
      </c>
      <c r="L174" s="43" t="str">
        <f t="shared" ref="L174" si="345">IF(OR(K174="Required", K174="Dependent &amp; Required"), "X", "")</f>
        <v/>
      </c>
      <c r="M174" s="106" t="s">
        <v>1204</v>
      </c>
      <c r="N174" s="42" t="s">
        <v>21</v>
      </c>
      <c r="O174" s="42" t="s">
        <v>547</v>
      </c>
      <c r="P174" s="42" t="s">
        <v>1200</v>
      </c>
      <c r="Q174" s="101" t="s">
        <v>691</v>
      </c>
      <c r="R174" s="42"/>
      <c r="S174" s="42" t="s">
        <v>691</v>
      </c>
      <c r="T174" s="42" t="s">
        <v>819</v>
      </c>
      <c r="U174" s="42"/>
      <c r="V174" s="43"/>
    </row>
    <row r="175" spans="1:22" s="62" customFormat="1" ht="38.25" x14ac:dyDescent="0.2">
      <c r="A175" s="101" t="str">
        <f t="shared" si="260"/>
        <v>Energy consumptionStart date timeDateTimePreConsumption/ConsumptionInfo/ConsumptionDetail/StartDateTime</v>
      </c>
      <c r="B175" s="42" t="s">
        <v>468</v>
      </c>
      <c r="C175" s="42" t="s">
        <v>344</v>
      </c>
      <c r="D175" s="42" t="s">
        <v>514</v>
      </c>
      <c r="E175" s="42" t="s">
        <v>7</v>
      </c>
      <c r="F175" s="43" t="str">
        <f t="shared" si="261"/>
        <v/>
      </c>
      <c r="G175" s="42" t="s">
        <v>7</v>
      </c>
      <c r="H175" s="43" t="str">
        <f t="shared" si="261"/>
        <v/>
      </c>
      <c r="I175" s="42" t="s">
        <v>20</v>
      </c>
      <c r="J175" s="43" t="str">
        <f t="shared" ref="J175" si="346">IF(OR(I175="Required", I175="Dependent &amp; Required"), "X", "")</f>
        <v>X</v>
      </c>
      <c r="K175" s="43" t="s">
        <v>7</v>
      </c>
      <c r="L175" s="43" t="str">
        <f t="shared" ref="L175" si="347">IF(OR(K175="Required", K175="Dependent &amp; Required"), "X", "")</f>
        <v/>
      </c>
      <c r="M175" s="106" t="s">
        <v>1204</v>
      </c>
      <c r="N175" s="42" t="s">
        <v>21</v>
      </c>
      <c r="O175" s="42" t="s">
        <v>548</v>
      </c>
      <c r="P175" s="42" t="s">
        <v>1077</v>
      </c>
      <c r="Q175" s="101" t="s">
        <v>691</v>
      </c>
      <c r="R175" s="42"/>
      <c r="S175" s="42" t="s">
        <v>691</v>
      </c>
      <c r="T175" s="42" t="s">
        <v>819</v>
      </c>
      <c r="U175" s="42"/>
      <c r="V175" s="43"/>
    </row>
    <row r="176" spans="1:22" s="62" customFormat="1" ht="38.25" x14ac:dyDescent="0.2">
      <c r="A176" s="101" t="str">
        <f t="shared" si="260"/>
        <v>Energy consumptionConsumptionNumberProposedConsumption/ConsumptionInfo/ConsumptionDetail/Consumption</v>
      </c>
      <c r="B176" s="42" t="s">
        <v>468</v>
      </c>
      <c r="C176" s="42" t="s">
        <v>455</v>
      </c>
      <c r="D176" s="42" t="s">
        <v>503</v>
      </c>
      <c r="E176" s="42" t="s">
        <v>7</v>
      </c>
      <c r="F176" s="43" t="str">
        <f t="shared" si="261"/>
        <v/>
      </c>
      <c r="G176" s="42" t="s">
        <v>7</v>
      </c>
      <c r="H176" s="43" t="str">
        <f t="shared" si="261"/>
        <v/>
      </c>
      <c r="I176" s="42" t="s">
        <v>20</v>
      </c>
      <c r="J176" s="43" t="str">
        <f t="shared" ref="J176" si="348">IF(OR(I176="Required", I176="Dependent &amp; Required"), "X", "")</f>
        <v>X</v>
      </c>
      <c r="K176" s="43" t="s">
        <v>7</v>
      </c>
      <c r="L176" s="43" t="str">
        <f t="shared" ref="L176" si="349">IF(OR(K176="Required", K176="Dependent &amp; Required"), "X", "")</f>
        <v/>
      </c>
      <c r="M176" s="106" t="s">
        <v>1203</v>
      </c>
      <c r="N176" s="42" t="s">
        <v>28</v>
      </c>
      <c r="O176" s="42" t="s">
        <v>544</v>
      </c>
      <c r="P176" s="42" t="s">
        <v>1080</v>
      </c>
      <c r="Q176" s="101" t="s">
        <v>691</v>
      </c>
      <c r="R176" s="42"/>
      <c r="S176" s="42" t="s">
        <v>691</v>
      </c>
      <c r="T176" s="42" t="s">
        <v>819</v>
      </c>
      <c r="U176" s="42"/>
      <c r="V176" s="43"/>
    </row>
    <row r="177" spans="1:22" s="62" customFormat="1" ht="38.25" x14ac:dyDescent="0.2">
      <c r="A177" s="101" t="str">
        <f t="shared" si="260"/>
        <v>Energy consumptionConsumption costNumber (dollars)ProposedConsumption/ConsumptionInfo/ConsumptionDetail/ConsumptionCost</v>
      </c>
      <c r="B177" s="42" t="s">
        <v>468</v>
      </c>
      <c r="C177" s="42" t="s">
        <v>342</v>
      </c>
      <c r="D177" s="42" t="s">
        <v>621</v>
      </c>
      <c r="E177" s="42" t="s">
        <v>7</v>
      </c>
      <c r="F177" s="43" t="str">
        <f t="shared" si="261"/>
        <v/>
      </c>
      <c r="G177" s="42" t="s">
        <v>7</v>
      </c>
      <c r="H177" s="43" t="str">
        <f t="shared" si="261"/>
        <v/>
      </c>
      <c r="I177" s="42" t="s">
        <v>20</v>
      </c>
      <c r="J177" s="43" t="str">
        <f t="shared" ref="J177" si="350">IF(OR(I177="Required", I177="Dependent &amp; Required"), "X", "")</f>
        <v>X</v>
      </c>
      <c r="K177" s="43" t="s">
        <v>7</v>
      </c>
      <c r="L177" s="43" t="str">
        <f t="shared" ref="L177" si="351">IF(OR(K177="Required", K177="Dependent &amp; Required"), "X", "")</f>
        <v/>
      </c>
      <c r="M177" s="106" t="s">
        <v>1203</v>
      </c>
      <c r="N177" s="42" t="s">
        <v>28</v>
      </c>
      <c r="O177" s="42" t="s">
        <v>545</v>
      </c>
      <c r="P177" s="42" t="s">
        <v>1076</v>
      </c>
      <c r="Q177" s="101" t="s">
        <v>691</v>
      </c>
      <c r="R177" s="42"/>
      <c r="S177" s="42" t="s">
        <v>691</v>
      </c>
      <c r="T177" s="42" t="s">
        <v>819</v>
      </c>
      <c r="U177" s="42"/>
      <c r="V177" s="43"/>
    </row>
    <row r="178" spans="1:22" s="62" customFormat="1" ht="38.25" x14ac:dyDescent="0.2">
      <c r="A178" s="101" t="str">
        <f t="shared" si="260"/>
        <v>Energy consumptionEnd date timeDateTimeProposedConsumption/ConsumptionInfo/ConsumptionDetail/EndDateTime</v>
      </c>
      <c r="B178" s="42" t="s">
        <v>468</v>
      </c>
      <c r="C178" s="42" t="s">
        <v>343</v>
      </c>
      <c r="D178" s="42" t="s">
        <v>514</v>
      </c>
      <c r="E178" s="42" t="s">
        <v>7</v>
      </c>
      <c r="F178" s="43" t="str">
        <f t="shared" si="261"/>
        <v/>
      </c>
      <c r="G178" s="42" t="s">
        <v>7</v>
      </c>
      <c r="H178" s="43" t="str">
        <f t="shared" si="261"/>
        <v/>
      </c>
      <c r="I178" s="42" t="s">
        <v>20</v>
      </c>
      <c r="J178" s="43" t="str">
        <f t="shared" ref="J178" si="352">IF(OR(I178="Required", I178="Dependent &amp; Required"), "X", "")</f>
        <v>X</v>
      </c>
      <c r="K178" s="43" t="s">
        <v>7</v>
      </c>
      <c r="L178" s="43" t="str">
        <f t="shared" ref="L178" si="353">IF(OR(K178="Required", K178="Dependent &amp; Required"), "X", "")</f>
        <v/>
      </c>
      <c r="M178" s="106" t="s">
        <v>1203</v>
      </c>
      <c r="N178" s="42" t="s">
        <v>28</v>
      </c>
      <c r="O178" s="42" t="s">
        <v>546</v>
      </c>
      <c r="P178" s="42" t="s">
        <v>1078</v>
      </c>
      <c r="Q178" s="101" t="s">
        <v>691</v>
      </c>
      <c r="R178" s="42"/>
      <c r="S178" s="42" t="s">
        <v>691</v>
      </c>
      <c r="T178" s="42" t="s">
        <v>819</v>
      </c>
      <c r="U178" s="42"/>
      <c r="V178" s="43"/>
    </row>
    <row r="179" spans="1:22" s="62" customFormat="1" ht="25.5" x14ac:dyDescent="0.2">
      <c r="A179" s="101" t="str">
        <f t="shared" si="260"/>
        <v>Energy consumptionFuelEnumerationProposedConsumption/ConsumptionInfo/ConsumptionType/Energy/FuelType</v>
      </c>
      <c r="B179" s="42" t="s">
        <v>468</v>
      </c>
      <c r="C179" s="42" t="s">
        <v>74</v>
      </c>
      <c r="D179" s="42" t="s">
        <v>504</v>
      </c>
      <c r="E179" s="42" t="s">
        <v>7</v>
      </c>
      <c r="F179" s="43" t="str">
        <f t="shared" si="261"/>
        <v/>
      </c>
      <c r="G179" s="42" t="s">
        <v>7</v>
      </c>
      <c r="H179" s="43" t="str">
        <f t="shared" si="261"/>
        <v/>
      </c>
      <c r="I179" s="42" t="s">
        <v>20</v>
      </c>
      <c r="J179" s="43" t="str">
        <f t="shared" ref="J179" si="354">IF(OR(I179="Required", I179="Dependent &amp; Required"), "X", "")</f>
        <v>X</v>
      </c>
      <c r="K179" s="43" t="s">
        <v>7</v>
      </c>
      <c r="L179" s="43" t="str">
        <f t="shared" ref="L179" si="355">IF(OR(K179="Required", K179="Dependent &amp; Required"), "X", "")</f>
        <v/>
      </c>
      <c r="M179" s="106" t="s">
        <v>1203</v>
      </c>
      <c r="N179" s="42" t="s">
        <v>28</v>
      </c>
      <c r="O179" s="42" t="s">
        <v>547</v>
      </c>
      <c r="P179" s="42" t="s">
        <v>1200</v>
      </c>
      <c r="Q179" s="101" t="s">
        <v>691</v>
      </c>
      <c r="R179" s="42"/>
      <c r="S179" s="42" t="s">
        <v>691</v>
      </c>
      <c r="T179" s="42"/>
      <c r="U179" s="42"/>
      <c r="V179" s="43"/>
    </row>
    <row r="180" spans="1:22" s="62" customFormat="1" ht="25.5" x14ac:dyDescent="0.2">
      <c r="A180" s="101" t="str">
        <f t="shared" si="260"/>
        <v>Energy consumptionStart date timeDateTimeProposedConsumption/ConsumptionInfo/ConsumptionDetail/StartDateTime</v>
      </c>
      <c r="B180" s="42" t="s">
        <v>468</v>
      </c>
      <c r="C180" s="42" t="s">
        <v>344</v>
      </c>
      <c r="D180" s="42" t="s">
        <v>514</v>
      </c>
      <c r="E180" s="42" t="s">
        <v>7</v>
      </c>
      <c r="F180" s="43" t="str">
        <f t="shared" si="261"/>
        <v/>
      </c>
      <c r="G180" s="42" t="s">
        <v>7</v>
      </c>
      <c r="H180" s="43" t="str">
        <f t="shared" si="261"/>
        <v/>
      </c>
      <c r="I180" s="42" t="s">
        <v>20</v>
      </c>
      <c r="J180" s="43" t="str">
        <f t="shared" ref="J180" si="356">IF(OR(I180="Required", I180="Dependent &amp; Required"), "X", "")</f>
        <v>X</v>
      </c>
      <c r="K180" s="43" t="s">
        <v>7</v>
      </c>
      <c r="L180" s="43" t="str">
        <f t="shared" ref="L180" si="357">IF(OR(K180="Required", K180="Dependent &amp; Required"), "X", "")</f>
        <v/>
      </c>
      <c r="M180" s="106" t="s">
        <v>1203</v>
      </c>
      <c r="N180" s="42" t="s">
        <v>28</v>
      </c>
      <c r="O180" s="42" t="s">
        <v>548</v>
      </c>
      <c r="P180" s="42" t="s">
        <v>1077</v>
      </c>
      <c r="Q180" s="101" t="s">
        <v>691</v>
      </c>
      <c r="R180" s="42"/>
      <c r="S180" s="42" t="s">
        <v>691</v>
      </c>
      <c r="T180" s="42"/>
      <c r="U180" s="42"/>
      <c r="V180" s="43"/>
    </row>
    <row r="181" spans="1:22" s="62" customFormat="1" ht="38.25" x14ac:dyDescent="0.2">
      <c r="A181" s="101" t="str">
        <f t="shared" si="260"/>
        <v>Energy consumptionConsumptionNumberPostConsumption/ConsumptionInfo/ConsumptionDetail/Consumption</v>
      </c>
      <c r="B181" s="42" t="s">
        <v>468</v>
      </c>
      <c r="C181" s="42" t="s">
        <v>455</v>
      </c>
      <c r="D181" s="42" t="s">
        <v>503</v>
      </c>
      <c r="E181" s="42" t="s">
        <v>7</v>
      </c>
      <c r="F181" s="43" t="str">
        <f t="shared" si="261"/>
        <v/>
      </c>
      <c r="G181" s="42" t="s">
        <v>7</v>
      </c>
      <c r="H181" s="43" t="str">
        <f t="shared" si="261"/>
        <v/>
      </c>
      <c r="I181" s="42" t="s">
        <v>20</v>
      </c>
      <c r="J181" s="43" t="str">
        <f t="shared" ref="J181" si="358">IF(OR(I181="Required", I181="Dependent &amp; Required"), "X", "")</f>
        <v>X</v>
      </c>
      <c r="K181" s="43" t="s">
        <v>7</v>
      </c>
      <c r="L181" s="43" t="str">
        <f t="shared" ref="L181" si="359">IF(OR(K181="Required", K181="Dependent &amp; Required"), "X", "")</f>
        <v/>
      </c>
      <c r="M181" s="106" t="s">
        <v>1205</v>
      </c>
      <c r="N181" s="42" t="s">
        <v>296</v>
      </c>
      <c r="O181" s="42" t="s">
        <v>544</v>
      </c>
      <c r="P181" s="42" t="s">
        <v>1080</v>
      </c>
      <c r="Q181" s="101" t="s">
        <v>691</v>
      </c>
      <c r="R181" s="42"/>
      <c r="S181" s="42" t="s">
        <v>691</v>
      </c>
      <c r="T181" s="42"/>
      <c r="U181" s="42"/>
      <c r="V181" s="43"/>
    </row>
    <row r="182" spans="1:22" s="62" customFormat="1" ht="102" x14ac:dyDescent="0.2">
      <c r="A182" s="101" t="str">
        <f t="shared" si="260"/>
        <v>Energy consumptionConsumption costNumber (dollars)PostConsumption/ConsumptionInfo/ConsumptionDetail/ConsumptionCost</v>
      </c>
      <c r="B182" s="42" t="s">
        <v>468</v>
      </c>
      <c r="C182" s="42" t="s">
        <v>342</v>
      </c>
      <c r="D182" s="42" t="s">
        <v>621</v>
      </c>
      <c r="E182" s="42" t="s">
        <v>7</v>
      </c>
      <c r="F182" s="43" t="str">
        <f t="shared" si="261"/>
        <v/>
      </c>
      <c r="G182" s="42" t="s">
        <v>7</v>
      </c>
      <c r="H182" s="43" t="str">
        <f t="shared" si="261"/>
        <v/>
      </c>
      <c r="I182" s="42" t="s">
        <v>20</v>
      </c>
      <c r="J182" s="43" t="str">
        <f t="shared" ref="J182" si="360">IF(OR(I182="Required", I182="Dependent &amp; Required"), "X", "")</f>
        <v>X</v>
      </c>
      <c r="K182" s="43" t="s">
        <v>7</v>
      </c>
      <c r="L182" s="43" t="str">
        <f t="shared" ref="L182" si="361">IF(OR(K182="Required", K182="Dependent &amp; Required"), "X", "")</f>
        <v/>
      </c>
      <c r="M182" s="106" t="s">
        <v>1205</v>
      </c>
      <c r="N182" s="42" t="s">
        <v>296</v>
      </c>
      <c r="O182" s="42" t="s">
        <v>545</v>
      </c>
      <c r="P182" s="42" t="s">
        <v>1076</v>
      </c>
      <c r="Q182" s="101" t="s">
        <v>691</v>
      </c>
      <c r="R182" s="42"/>
      <c r="S182" s="42" t="s">
        <v>691</v>
      </c>
      <c r="T182" s="42" t="s">
        <v>821</v>
      </c>
      <c r="U182" s="42"/>
      <c r="V182" s="43"/>
    </row>
    <row r="183" spans="1:22" s="62" customFormat="1" ht="102" x14ac:dyDescent="0.2">
      <c r="A183" s="101" t="str">
        <f t="shared" si="260"/>
        <v>Energy consumptionEnd date timeDateTimePostConsumption/ConsumptionInfo/ConsumptionDetail/EndDateTime</v>
      </c>
      <c r="B183" s="42" t="s">
        <v>468</v>
      </c>
      <c r="C183" s="42" t="s">
        <v>343</v>
      </c>
      <c r="D183" s="42" t="s">
        <v>514</v>
      </c>
      <c r="E183" s="42" t="s">
        <v>7</v>
      </c>
      <c r="F183" s="43" t="str">
        <f t="shared" si="261"/>
        <v/>
      </c>
      <c r="G183" s="42" t="s">
        <v>7</v>
      </c>
      <c r="H183" s="43" t="str">
        <f t="shared" si="261"/>
        <v/>
      </c>
      <c r="I183" s="42" t="s">
        <v>20</v>
      </c>
      <c r="J183" s="43" t="str">
        <f t="shared" ref="J183" si="362">IF(OR(I183="Required", I183="Dependent &amp; Required"), "X", "")</f>
        <v>X</v>
      </c>
      <c r="K183" s="43" t="s">
        <v>7</v>
      </c>
      <c r="L183" s="43" t="str">
        <f t="shared" ref="L183" si="363">IF(OR(K183="Required", K183="Dependent &amp; Required"), "X", "")</f>
        <v/>
      </c>
      <c r="M183" s="106" t="s">
        <v>1205</v>
      </c>
      <c r="N183" s="42" t="s">
        <v>296</v>
      </c>
      <c r="O183" s="42" t="s">
        <v>546</v>
      </c>
      <c r="P183" s="42" t="s">
        <v>1078</v>
      </c>
      <c r="Q183" s="101" t="s">
        <v>691</v>
      </c>
      <c r="R183" s="42"/>
      <c r="S183" s="42" t="s">
        <v>691</v>
      </c>
      <c r="T183" s="42" t="s">
        <v>821</v>
      </c>
      <c r="U183" s="42"/>
      <c r="V183" s="43"/>
    </row>
    <row r="184" spans="1:22" s="62" customFormat="1" ht="38.25" x14ac:dyDescent="0.2">
      <c r="A184" s="101" t="str">
        <f t="shared" si="260"/>
        <v>Energy consumptionFuelEnumerationPostConsumption/ConsumptionInfo/ConsumptionType/Energy/FuelType</v>
      </c>
      <c r="B184" s="42" t="s">
        <v>468</v>
      </c>
      <c r="C184" s="42" t="s">
        <v>74</v>
      </c>
      <c r="D184" s="42" t="s">
        <v>504</v>
      </c>
      <c r="E184" s="42" t="s">
        <v>7</v>
      </c>
      <c r="F184" s="43" t="str">
        <f t="shared" si="261"/>
        <v/>
      </c>
      <c r="G184" s="42" t="s">
        <v>7</v>
      </c>
      <c r="H184" s="43" t="str">
        <f t="shared" si="261"/>
        <v/>
      </c>
      <c r="I184" s="42" t="s">
        <v>20</v>
      </c>
      <c r="J184" s="43" t="str">
        <f t="shared" ref="J184" si="364">IF(OR(I184="Required", I184="Dependent &amp; Required"), "X", "")</f>
        <v>X</v>
      </c>
      <c r="K184" s="43" t="s">
        <v>7</v>
      </c>
      <c r="L184" s="43" t="str">
        <f t="shared" ref="L184" si="365">IF(OR(K184="Required", K184="Dependent &amp; Required"), "X", "")</f>
        <v/>
      </c>
      <c r="M184" s="106" t="s">
        <v>1205</v>
      </c>
      <c r="N184" s="42" t="s">
        <v>296</v>
      </c>
      <c r="O184" s="42" t="s">
        <v>547</v>
      </c>
      <c r="P184" s="42" t="s">
        <v>1200</v>
      </c>
      <c r="Q184" s="101"/>
      <c r="R184" s="42"/>
      <c r="S184" s="42"/>
      <c r="T184" s="42"/>
      <c r="U184" s="42"/>
      <c r="V184" s="43"/>
    </row>
    <row r="185" spans="1:22" s="62" customFormat="1" ht="38.25" x14ac:dyDescent="0.2">
      <c r="A185" s="101" t="str">
        <f t="shared" si="260"/>
        <v>Energy consumptionStart date timeDateTimePostConsumption/ConsumptionInfo/ConsumptionDetail/StartDateTime</v>
      </c>
      <c r="B185" s="42" t="s">
        <v>468</v>
      </c>
      <c r="C185" s="42" t="s">
        <v>344</v>
      </c>
      <c r="D185" s="42" t="s">
        <v>514</v>
      </c>
      <c r="E185" s="42" t="s">
        <v>7</v>
      </c>
      <c r="F185" s="43" t="str">
        <f t="shared" si="261"/>
        <v/>
      </c>
      <c r="G185" s="42" t="s">
        <v>7</v>
      </c>
      <c r="H185" s="43" t="str">
        <f t="shared" si="261"/>
        <v/>
      </c>
      <c r="I185" s="42" t="s">
        <v>20</v>
      </c>
      <c r="J185" s="43" t="str">
        <f t="shared" ref="J185" si="366">IF(OR(I185="Required", I185="Dependent &amp; Required"), "X", "")</f>
        <v>X</v>
      </c>
      <c r="K185" s="43" t="s">
        <v>7</v>
      </c>
      <c r="L185" s="43" t="str">
        <f t="shared" ref="L185" si="367">IF(OR(K185="Required", K185="Dependent &amp; Required"), "X", "")</f>
        <v/>
      </c>
      <c r="M185" s="106" t="s">
        <v>1205</v>
      </c>
      <c r="N185" s="42" t="s">
        <v>296</v>
      </c>
      <c r="O185" s="42" t="s">
        <v>548</v>
      </c>
      <c r="P185" s="42" t="s">
        <v>1077</v>
      </c>
      <c r="Q185" s="101" t="s">
        <v>691</v>
      </c>
      <c r="R185" s="42"/>
      <c r="S185" s="42" t="s">
        <v>691</v>
      </c>
      <c r="T185" s="42" t="s">
        <v>819</v>
      </c>
      <c r="U185" s="42"/>
      <c r="V185" s="43"/>
    </row>
    <row r="186" spans="1:22" s="62" customFormat="1" ht="38.25" x14ac:dyDescent="0.2">
      <c r="A186" s="101" t="str">
        <f t="shared" si="260"/>
        <v>Energy savingsAnnual percent reductionFractionProposedProject/ProjectDetails/EnergySavingsInfo/AnnualPercentReduction</v>
      </c>
      <c r="B186" s="42" t="s">
        <v>470</v>
      </c>
      <c r="C186" s="42" t="s">
        <v>78</v>
      </c>
      <c r="D186" s="42" t="s">
        <v>505</v>
      </c>
      <c r="E186" s="42" t="s">
        <v>20</v>
      </c>
      <c r="F186" s="43" t="str">
        <f t="shared" si="261"/>
        <v>X</v>
      </c>
      <c r="G186" s="42" t="s">
        <v>7</v>
      </c>
      <c r="H186" s="43" t="str">
        <f t="shared" si="261"/>
        <v/>
      </c>
      <c r="I186" s="42" t="s">
        <v>7</v>
      </c>
      <c r="J186" s="43" t="str">
        <f t="shared" ref="J186" si="368">IF(OR(I186="Required", I186="Dependent &amp; Required"), "X", "")</f>
        <v/>
      </c>
      <c r="K186" s="43" t="s">
        <v>20</v>
      </c>
      <c r="L186" s="43" t="str">
        <f t="shared" ref="L186" si="369">IF(OR(K186="Required", K186="Dependent &amp; Required"), "X", "")</f>
        <v>X</v>
      </c>
      <c r="M186" s="106" t="s">
        <v>1203</v>
      </c>
      <c r="N186" s="42" t="s">
        <v>8</v>
      </c>
      <c r="O186" s="42" t="s">
        <v>88</v>
      </c>
      <c r="P186" s="42" t="s">
        <v>1200</v>
      </c>
      <c r="Q186" s="101" t="s">
        <v>691</v>
      </c>
      <c r="R186" s="42"/>
      <c r="S186" s="42" t="s">
        <v>691</v>
      </c>
      <c r="T186" s="42" t="s">
        <v>819</v>
      </c>
      <c r="U186" s="42"/>
      <c r="V186" s="43"/>
    </row>
    <row r="187" spans="1:22" s="62" customFormat="1" ht="38.25" x14ac:dyDescent="0.2">
      <c r="A187" s="101" t="str">
        <f t="shared" si="260"/>
        <v>Energy savingsAnnual percent reductionFractionPostProject/ProjectDetails/EnergySavingsInfo/AnnualPercentReduction</v>
      </c>
      <c r="B187" s="42" t="s">
        <v>470</v>
      </c>
      <c r="C187" s="42" t="s">
        <v>78</v>
      </c>
      <c r="D187" s="42" t="s">
        <v>505</v>
      </c>
      <c r="E187" s="42" t="s">
        <v>20</v>
      </c>
      <c r="F187" s="43" t="str">
        <f t="shared" si="261"/>
        <v>X</v>
      </c>
      <c r="G187" s="42" t="s">
        <v>7</v>
      </c>
      <c r="H187" s="43" t="str">
        <f t="shared" si="261"/>
        <v/>
      </c>
      <c r="I187" s="42" t="s">
        <v>7</v>
      </c>
      <c r="J187" s="43" t="str">
        <f t="shared" ref="J187" si="370">IF(OR(I187="Required", I187="Dependent &amp; Required"), "X", "")</f>
        <v/>
      </c>
      <c r="K187" s="43" t="s">
        <v>20</v>
      </c>
      <c r="L187" s="43" t="str">
        <f t="shared" ref="L187" si="371">IF(OR(K187="Required", K187="Dependent &amp; Required"), "X", "")</f>
        <v>X</v>
      </c>
      <c r="M187" s="106" t="s">
        <v>1205</v>
      </c>
      <c r="N187" s="42" t="s">
        <v>296</v>
      </c>
      <c r="O187" s="42" t="s">
        <v>88</v>
      </c>
      <c r="P187" s="42" t="s">
        <v>1200</v>
      </c>
      <c r="Q187" s="101" t="s">
        <v>691</v>
      </c>
      <c r="R187" s="42"/>
      <c r="S187" s="42" t="s">
        <v>691</v>
      </c>
      <c r="T187" s="42" t="s">
        <v>819</v>
      </c>
      <c r="U187" s="42"/>
      <c r="V187" s="43"/>
    </row>
    <row r="188" spans="1:22" s="62" customFormat="1" ht="38.25" x14ac:dyDescent="0.2">
      <c r="A188" s="101" t="str">
        <f t="shared" si="260"/>
        <v>Energy savings by end useEnd useEnumerationPreProject/ProjectDetails/EnergySavingsInfo/FuelSavings/EndUseSavings/EndUse</v>
      </c>
      <c r="B188" s="42" t="s">
        <v>553</v>
      </c>
      <c r="C188" s="42" t="s">
        <v>329</v>
      </c>
      <c r="D188" s="42" t="s">
        <v>504</v>
      </c>
      <c r="E188" s="42" t="s">
        <v>7</v>
      </c>
      <c r="F188" s="43" t="str">
        <f t="shared" si="261"/>
        <v/>
      </c>
      <c r="G188" s="42" t="s">
        <v>7</v>
      </c>
      <c r="H188" s="43" t="str">
        <f t="shared" si="261"/>
        <v/>
      </c>
      <c r="I188" s="42" t="s">
        <v>7</v>
      </c>
      <c r="J188" s="43" t="str">
        <f t="shared" ref="J188" si="372">IF(OR(I188="Required", I188="Dependent &amp; Required"), "X", "")</f>
        <v/>
      </c>
      <c r="K188" s="43" t="s">
        <v>7</v>
      </c>
      <c r="L188" s="43" t="str">
        <f t="shared" ref="L188" si="373">IF(OR(K188="Required", K188="Dependent &amp; Required"), "X", "")</f>
        <v/>
      </c>
      <c r="M188" s="106" t="s">
        <v>1204</v>
      </c>
      <c r="N188" s="42" t="s">
        <v>21</v>
      </c>
      <c r="O188" s="42" t="s">
        <v>330</v>
      </c>
      <c r="P188" s="42" t="s">
        <v>1200</v>
      </c>
      <c r="Q188" s="101" t="s">
        <v>691</v>
      </c>
      <c r="R188" s="42"/>
      <c r="S188" s="42" t="s">
        <v>691</v>
      </c>
      <c r="T188" s="42" t="s">
        <v>819</v>
      </c>
      <c r="U188" s="42"/>
      <c r="V188" s="43"/>
    </row>
    <row r="189" spans="1:22" s="62" customFormat="1" ht="38.25" x14ac:dyDescent="0.2">
      <c r="A189" s="101" t="str">
        <f t="shared" si="260"/>
        <v>Energy savings by end useEnd use valueNumberPreProject/ProjectDetails/EnergySavingsInfo/FuelSavings/EndUseSavings/EndUseValue</v>
      </c>
      <c r="B189" s="42" t="s">
        <v>553</v>
      </c>
      <c r="C189" s="42" t="s">
        <v>331</v>
      </c>
      <c r="D189" s="42" t="s">
        <v>503</v>
      </c>
      <c r="E189" s="42" t="s">
        <v>7</v>
      </c>
      <c r="F189" s="43" t="str">
        <f t="shared" si="261"/>
        <v/>
      </c>
      <c r="G189" s="42" t="s">
        <v>7</v>
      </c>
      <c r="H189" s="43" t="str">
        <f t="shared" si="261"/>
        <v/>
      </c>
      <c r="I189" s="42" t="s">
        <v>7</v>
      </c>
      <c r="J189" s="43" t="str">
        <f t="shared" ref="J189" si="374">IF(OR(I189="Required", I189="Dependent &amp; Required"), "X", "")</f>
        <v/>
      </c>
      <c r="K189" s="43" t="s">
        <v>7</v>
      </c>
      <c r="L189" s="43" t="str">
        <f t="shared" ref="L189" si="375">IF(OR(K189="Required", K189="Dependent &amp; Required"), "X", "")</f>
        <v/>
      </c>
      <c r="M189" s="106" t="s">
        <v>1204</v>
      </c>
      <c r="N189" s="42" t="s">
        <v>21</v>
      </c>
      <c r="O189" s="42" t="s">
        <v>332</v>
      </c>
      <c r="P189" s="42" t="s">
        <v>1200</v>
      </c>
      <c r="Q189" s="101" t="s">
        <v>691</v>
      </c>
      <c r="R189" s="42"/>
      <c r="S189" s="42" t="s">
        <v>691</v>
      </c>
      <c r="T189" s="42" t="s">
        <v>819</v>
      </c>
      <c r="U189" s="42"/>
      <c r="V189" s="43"/>
    </row>
    <row r="190" spans="1:22" s="62" customFormat="1" ht="38.25" x14ac:dyDescent="0.2">
      <c r="A190" s="101" t="str">
        <f t="shared" si="260"/>
        <v>Energy savings by end useEnd useEnumerationProposedProject/ProjectDetails/EnergySavingsInfo/FuelSavings/EndUseSavings/EndUse</v>
      </c>
      <c r="B190" s="42" t="s">
        <v>553</v>
      </c>
      <c r="C190" s="42" t="s">
        <v>329</v>
      </c>
      <c r="D190" s="42" t="s">
        <v>504</v>
      </c>
      <c r="E190" s="42" t="s">
        <v>7</v>
      </c>
      <c r="F190" s="43" t="str">
        <f t="shared" si="261"/>
        <v/>
      </c>
      <c r="G190" s="42" t="s">
        <v>7</v>
      </c>
      <c r="H190" s="43" t="str">
        <f t="shared" si="261"/>
        <v/>
      </c>
      <c r="I190" s="42" t="s">
        <v>7</v>
      </c>
      <c r="J190" s="43" t="str">
        <f t="shared" ref="J190" si="376">IF(OR(I190="Required", I190="Dependent &amp; Required"), "X", "")</f>
        <v/>
      </c>
      <c r="K190" s="43" t="s">
        <v>7</v>
      </c>
      <c r="L190" s="43" t="str">
        <f t="shared" ref="L190" si="377">IF(OR(K190="Required", K190="Dependent &amp; Required"), "X", "")</f>
        <v/>
      </c>
      <c r="M190" s="106" t="s">
        <v>1203</v>
      </c>
      <c r="N190" s="42" t="s">
        <v>28</v>
      </c>
      <c r="O190" s="42" t="s">
        <v>330</v>
      </c>
      <c r="P190" s="42" t="s">
        <v>1200</v>
      </c>
      <c r="Q190" s="101" t="s">
        <v>691</v>
      </c>
      <c r="R190" s="42"/>
      <c r="S190" s="42" t="s">
        <v>691</v>
      </c>
      <c r="T190" s="42" t="s">
        <v>819</v>
      </c>
      <c r="U190" s="42"/>
      <c r="V190" s="43"/>
    </row>
    <row r="191" spans="1:22" s="62" customFormat="1" ht="38.25" x14ac:dyDescent="0.2">
      <c r="A191" s="101" t="str">
        <f t="shared" si="260"/>
        <v>Energy savings by end useEnd use valueNumberProposedProject/ProjectDetails/EnergySavingsInfo/FuelSavings/EndUseSavings/EndUseValue</v>
      </c>
      <c r="B191" s="42" t="s">
        <v>553</v>
      </c>
      <c r="C191" s="42" t="s">
        <v>331</v>
      </c>
      <c r="D191" s="42" t="s">
        <v>503</v>
      </c>
      <c r="E191" s="42" t="s">
        <v>7</v>
      </c>
      <c r="F191" s="43" t="str">
        <f t="shared" si="261"/>
        <v/>
      </c>
      <c r="G191" s="42" t="s">
        <v>7</v>
      </c>
      <c r="H191" s="43" t="str">
        <f t="shared" si="261"/>
        <v/>
      </c>
      <c r="I191" s="42" t="s">
        <v>7</v>
      </c>
      <c r="J191" s="43" t="str">
        <f t="shared" ref="J191" si="378">IF(OR(I191="Required", I191="Dependent &amp; Required"), "X", "")</f>
        <v/>
      </c>
      <c r="K191" s="43" t="s">
        <v>7</v>
      </c>
      <c r="L191" s="43" t="str">
        <f t="shared" ref="L191" si="379">IF(OR(K191="Required", K191="Dependent &amp; Required"), "X", "")</f>
        <v/>
      </c>
      <c r="M191" s="106" t="s">
        <v>1203</v>
      </c>
      <c r="N191" s="42" t="s">
        <v>28</v>
      </c>
      <c r="O191" s="42" t="s">
        <v>332</v>
      </c>
      <c r="P191" s="42" t="s">
        <v>1200</v>
      </c>
      <c r="Q191" s="101" t="s">
        <v>691</v>
      </c>
      <c r="R191" s="42"/>
      <c r="S191" s="42" t="s">
        <v>691</v>
      </c>
      <c r="T191" s="42" t="s">
        <v>819</v>
      </c>
      <c r="U191" s="42"/>
      <c r="V191" s="43"/>
    </row>
    <row r="192" spans="1:22" s="62" customFormat="1" ht="38.25" x14ac:dyDescent="0.2">
      <c r="A192" s="101" t="str">
        <f t="shared" si="260"/>
        <v>Energy savings by end useEnd useEnumerationPostProject/ProjectDetails/EnergySavingsInfo/FuelSavings/EndUseSavings/EndUse</v>
      </c>
      <c r="B192" s="42" t="s">
        <v>553</v>
      </c>
      <c r="C192" s="42" t="s">
        <v>329</v>
      </c>
      <c r="D192" s="42" t="s">
        <v>504</v>
      </c>
      <c r="E192" s="42" t="s">
        <v>7</v>
      </c>
      <c r="F192" s="43" t="str">
        <f t="shared" si="261"/>
        <v/>
      </c>
      <c r="G192" s="42" t="s">
        <v>7</v>
      </c>
      <c r="H192" s="43" t="str">
        <f t="shared" si="261"/>
        <v/>
      </c>
      <c r="I192" s="42" t="s">
        <v>7</v>
      </c>
      <c r="J192" s="43" t="str">
        <f t="shared" ref="J192" si="380">IF(OR(I192="Required", I192="Dependent &amp; Required"), "X", "")</f>
        <v/>
      </c>
      <c r="K192" s="43" t="s">
        <v>7</v>
      </c>
      <c r="L192" s="43" t="str">
        <f t="shared" ref="L192" si="381">IF(OR(K192="Required", K192="Dependent &amp; Required"), "X", "")</f>
        <v/>
      </c>
      <c r="M192" s="106" t="s">
        <v>1205</v>
      </c>
      <c r="N192" s="42" t="s">
        <v>296</v>
      </c>
      <c r="O192" s="42" t="s">
        <v>330</v>
      </c>
      <c r="P192" s="42" t="s">
        <v>1200</v>
      </c>
      <c r="Q192" s="101" t="s">
        <v>691</v>
      </c>
      <c r="R192" s="42"/>
      <c r="S192" s="42" t="s">
        <v>691</v>
      </c>
      <c r="T192" s="42"/>
      <c r="U192" s="42"/>
      <c r="V192" s="43"/>
    </row>
    <row r="193" spans="1:22" s="62" customFormat="1" ht="38.25" x14ac:dyDescent="0.2">
      <c r="A193" s="101" t="str">
        <f t="shared" si="260"/>
        <v>Energy savings by end useEnd use valueNumberPostProject/ProjectDetails/EnergySavingsInfo/FuelSavings/EndUseSavings/EndUseValue</v>
      </c>
      <c r="B193" s="42" t="s">
        <v>553</v>
      </c>
      <c r="C193" s="42" t="s">
        <v>331</v>
      </c>
      <c r="D193" s="42" t="s">
        <v>503</v>
      </c>
      <c r="E193" s="42" t="s">
        <v>7</v>
      </c>
      <c r="F193" s="43" t="str">
        <f t="shared" si="261"/>
        <v/>
      </c>
      <c r="G193" s="42" t="s">
        <v>7</v>
      </c>
      <c r="H193" s="43" t="str">
        <f t="shared" si="261"/>
        <v/>
      </c>
      <c r="I193" s="42" t="s">
        <v>7</v>
      </c>
      <c r="J193" s="43" t="str">
        <f t="shared" ref="J193" si="382">IF(OR(I193="Required", I193="Dependent &amp; Required"), "X", "")</f>
        <v/>
      </c>
      <c r="K193" s="43" t="s">
        <v>7</v>
      </c>
      <c r="L193" s="43" t="str">
        <f t="shared" ref="L193" si="383">IF(OR(K193="Required", K193="Dependent &amp; Required"), "X", "")</f>
        <v/>
      </c>
      <c r="M193" s="106" t="s">
        <v>1205</v>
      </c>
      <c r="N193" s="42" t="s">
        <v>296</v>
      </c>
      <c r="O193" s="42" t="s">
        <v>332</v>
      </c>
      <c r="P193" s="42" t="s">
        <v>1200</v>
      </c>
      <c r="Q193" s="101" t="s">
        <v>691</v>
      </c>
      <c r="R193" s="42"/>
      <c r="S193" s="42" t="s">
        <v>691</v>
      </c>
      <c r="T193" s="42"/>
      <c r="U193" s="42"/>
      <c r="V193" s="43"/>
    </row>
    <row r="194" spans="1:22" s="62" customFormat="1" ht="63.75" x14ac:dyDescent="0.2">
      <c r="A194" s="101" t="str">
        <f t="shared" si="260"/>
        <v>Energy savings by fuelFuelEnumerationAnyUtility/UtilitiesorFuelProviders/UtilityFuelProvider/UtilityServiceTypeProvided</v>
      </c>
      <c r="B194" s="42" t="s">
        <v>551</v>
      </c>
      <c r="C194" s="42" t="s">
        <v>74</v>
      </c>
      <c r="D194" s="42" t="s">
        <v>504</v>
      </c>
      <c r="E194" s="42" t="s">
        <v>20</v>
      </c>
      <c r="F194" s="43" t="str">
        <f t="shared" si="261"/>
        <v>X</v>
      </c>
      <c r="G194" s="42" t="s">
        <v>7</v>
      </c>
      <c r="H194" s="43" t="str">
        <f t="shared" si="261"/>
        <v/>
      </c>
      <c r="I194" s="42" t="s">
        <v>7</v>
      </c>
      <c r="J194" s="43" t="str">
        <f t="shared" ref="J194" si="384">IF(OR(I194="Required", I194="Dependent &amp; Required"), "X", "")</f>
        <v/>
      </c>
      <c r="K194" s="43" t="s">
        <v>20</v>
      </c>
      <c r="L194" s="43" t="str">
        <f t="shared" ref="L194" si="385">IF(OR(K194="Required", K194="Dependent &amp; Required"), "X", "")</f>
        <v>X</v>
      </c>
      <c r="M194" s="106" t="s">
        <v>1206</v>
      </c>
      <c r="N194" s="42" t="s">
        <v>31</v>
      </c>
      <c r="O194" s="42" t="s">
        <v>75</v>
      </c>
      <c r="P194" s="42" t="s">
        <v>1200</v>
      </c>
      <c r="Q194" s="101" t="s">
        <v>691</v>
      </c>
      <c r="R194" s="42"/>
      <c r="S194" s="42" t="s">
        <v>691</v>
      </c>
      <c r="T194" s="42" t="s">
        <v>798</v>
      </c>
      <c r="U194" s="42"/>
      <c r="V194" s="43"/>
    </row>
    <row r="195" spans="1:22" s="62" customFormat="1" ht="25.5" x14ac:dyDescent="0.2">
      <c r="A195" s="101" t="str">
        <f t="shared" si="260"/>
        <v>Energy savings by fuelFuelProposedProject/ProjectDetails/EnergySavingsInfo/FuelSavings/FuelType</v>
      </c>
      <c r="B195" s="42" t="s">
        <v>551</v>
      </c>
      <c r="C195" s="42" t="s">
        <v>74</v>
      </c>
      <c r="D195" s="42"/>
      <c r="E195" s="42" t="s">
        <v>20</v>
      </c>
      <c r="F195" s="43" t="str">
        <f t="shared" si="261"/>
        <v>X</v>
      </c>
      <c r="G195" s="42" t="s">
        <v>7</v>
      </c>
      <c r="H195" s="43" t="str">
        <f t="shared" si="261"/>
        <v/>
      </c>
      <c r="I195" s="42" t="s">
        <v>7</v>
      </c>
      <c r="J195" s="43" t="str">
        <f t="shared" ref="J195" si="386">IF(OR(I195="Required", I195="Dependent &amp; Required"), "X", "")</f>
        <v/>
      </c>
      <c r="K195" s="43" t="s">
        <v>7</v>
      </c>
      <c r="L195" s="43" t="str">
        <f t="shared" ref="L195" si="387">IF(OR(K195="Required", K195="Dependent &amp; Required"), "X", "")</f>
        <v/>
      </c>
      <c r="M195" s="106" t="s">
        <v>1203</v>
      </c>
      <c r="N195" s="42" t="s">
        <v>8</v>
      </c>
      <c r="O195" s="42" t="s">
        <v>549</v>
      </c>
      <c r="P195" s="42" t="s">
        <v>1200</v>
      </c>
      <c r="Q195" s="101" t="s">
        <v>691</v>
      </c>
      <c r="R195" s="42"/>
      <c r="S195" s="42" t="s">
        <v>691</v>
      </c>
      <c r="T195" s="42"/>
      <c r="U195" s="42"/>
      <c r="V195" s="43"/>
    </row>
    <row r="196" spans="1:22" s="62" customFormat="1" ht="25.5" x14ac:dyDescent="0.2">
      <c r="A196" s="101" t="str">
        <f t="shared" si="260"/>
        <v>Energy savings by fuelTotal savingsNumberProposedProject/ProjectDetails/EnergySavingsInfo/FuelSavings/TotalSavings</v>
      </c>
      <c r="B196" s="42" t="s">
        <v>551</v>
      </c>
      <c r="C196" s="42" t="s">
        <v>12</v>
      </c>
      <c r="D196" s="42" t="s">
        <v>503</v>
      </c>
      <c r="E196" s="42" t="s">
        <v>20</v>
      </c>
      <c r="F196" s="43" t="str">
        <f t="shared" si="261"/>
        <v>X</v>
      </c>
      <c r="G196" s="42" t="s">
        <v>7</v>
      </c>
      <c r="H196" s="43" t="str">
        <f t="shared" si="261"/>
        <v/>
      </c>
      <c r="I196" s="42" t="s">
        <v>20</v>
      </c>
      <c r="J196" s="43" t="str">
        <f t="shared" ref="J196" si="388">IF(OR(I196="Required", I196="Dependent &amp; Required"), "X", "")</f>
        <v>X</v>
      </c>
      <c r="K196" s="43" t="s">
        <v>7</v>
      </c>
      <c r="L196" s="43" t="str">
        <f t="shared" ref="L196" si="389">IF(OR(K196="Required", K196="Dependent &amp; Required"), "X", "")</f>
        <v/>
      </c>
      <c r="M196" s="106" t="s">
        <v>1203</v>
      </c>
      <c r="N196" s="42" t="s">
        <v>8</v>
      </c>
      <c r="O196" s="42" t="s">
        <v>77</v>
      </c>
      <c r="P196" s="42" t="s">
        <v>1081</v>
      </c>
      <c r="Q196" s="101" t="s">
        <v>691</v>
      </c>
      <c r="R196" s="42"/>
      <c r="S196" s="42" t="s">
        <v>691</v>
      </c>
      <c r="T196" s="42"/>
      <c r="U196" s="42"/>
      <c r="V196" s="43"/>
    </row>
    <row r="197" spans="1:22" s="62" customFormat="1" ht="25.5" x14ac:dyDescent="0.2">
      <c r="A197" s="101" t="str">
        <f t="shared" ref="A197:A260" si="390">IF(LEN(B197&amp;C197&amp;D197&amp;M197&amp;O197)&gt;255, LEFT(B197&amp;C197&amp;D197&amp;M197&amp;O197, 255), B197&amp;C197&amp;D197&amp;M197&amp;O197)</f>
        <v>Energy savings by fuelAnnual percent reductionFractionProposedProject/ProjectDetails/EnergySavingsInfo/FuelSavings/PctReduction</v>
      </c>
      <c r="B197" s="42" t="s">
        <v>551</v>
      </c>
      <c r="C197" s="42" t="s">
        <v>78</v>
      </c>
      <c r="D197" s="42" t="s">
        <v>505</v>
      </c>
      <c r="E197" s="42" t="s">
        <v>20</v>
      </c>
      <c r="F197" s="43" t="str">
        <f t="shared" ref="F197:H260" si="391">IF(OR(E197="Required", E197="Dependent &amp; Required"), "X", "")</f>
        <v>X</v>
      </c>
      <c r="G197" s="42" t="s">
        <v>7</v>
      </c>
      <c r="H197" s="43" t="str">
        <f t="shared" si="391"/>
        <v/>
      </c>
      <c r="I197" s="42" t="s">
        <v>7</v>
      </c>
      <c r="J197" s="43" t="str">
        <f t="shared" ref="J197" si="392">IF(OR(I197="Required", I197="Dependent &amp; Required"), "X", "")</f>
        <v/>
      </c>
      <c r="K197" s="43" t="s">
        <v>7</v>
      </c>
      <c r="L197" s="43" t="str">
        <f t="shared" ref="L197" si="393">IF(OR(K197="Required", K197="Dependent &amp; Required"), "X", "")</f>
        <v/>
      </c>
      <c r="M197" s="106" t="s">
        <v>1203</v>
      </c>
      <c r="N197" s="42" t="s">
        <v>8</v>
      </c>
      <c r="O197" s="42" t="s">
        <v>79</v>
      </c>
      <c r="P197" s="42" t="s">
        <v>1200</v>
      </c>
      <c r="Q197" s="101" t="s">
        <v>691</v>
      </c>
      <c r="R197" s="42"/>
      <c r="S197" s="42" t="s">
        <v>691</v>
      </c>
      <c r="T197" s="42"/>
      <c r="U197" s="42"/>
      <c r="V197" s="43"/>
    </row>
    <row r="198" spans="1:22" s="62" customFormat="1" ht="25.5" x14ac:dyDescent="0.2">
      <c r="A198" s="101" t="str">
        <f t="shared" si="390"/>
        <v>Energy savings by fuelUnitsEnumerationProposedProject/ProjectDetails/EnergySavingsInfo/FuelSavings/Units</v>
      </c>
      <c r="B198" s="42" t="s">
        <v>551</v>
      </c>
      <c r="C198" s="42" t="s">
        <v>14</v>
      </c>
      <c r="D198" s="42" t="s">
        <v>504</v>
      </c>
      <c r="E198" s="42" t="s">
        <v>20</v>
      </c>
      <c r="F198" s="43" t="str">
        <f t="shared" si="391"/>
        <v>X</v>
      </c>
      <c r="G198" s="42" t="s">
        <v>7</v>
      </c>
      <c r="H198" s="43" t="str">
        <f t="shared" si="391"/>
        <v/>
      </c>
      <c r="I198" s="42" t="s">
        <v>7</v>
      </c>
      <c r="J198" s="43" t="str">
        <f t="shared" ref="J198" si="394">IF(OR(I198="Required", I198="Dependent &amp; Required"), "X", "")</f>
        <v/>
      </c>
      <c r="K198" s="43" t="s">
        <v>7</v>
      </c>
      <c r="L198" s="43" t="str">
        <f t="shared" ref="L198" si="395">IF(OR(K198="Required", K198="Dependent &amp; Required"), "X", "")</f>
        <v/>
      </c>
      <c r="M198" s="106" t="s">
        <v>1203</v>
      </c>
      <c r="N198" s="42" t="s">
        <v>8</v>
      </c>
      <c r="O198" s="42" t="s">
        <v>80</v>
      </c>
      <c r="P198" s="42" t="s">
        <v>1200</v>
      </c>
      <c r="Q198" s="101" t="s">
        <v>691</v>
      </c>
      <c r="R198" s="42"/>
      <c r="S198" s="42" t="s">
        <v>7</v>
      </c>
      <c r="T198" s="42"/>
      <c r="U198" s="42"/>
      <c r="V198" s="43"/>
    </row>
    <row r="199" spans="1:22" s="62" customFormat="1" ht="25.5" x14ac:dyDescent="0.2">
      <c r="A199" s="101" t="str">
        <f t="shared" si="390"/>
        <v>Energy savings by fuelTotal dollar savingsNumber (dollars)ProposedProject/ProjectDetails/EnergySavingsInfo/FuelSavings/TotalDollarSavings</v>
      </c>
      <c r="B199" s="42" t="s">
        <v>551</v>
      </c>
      <c r="C199" s="42" t="s">
        <v>16</v>
      </c>
      <c r="D199" s="42" t="s">
        <v>621</v>
      </c>
      <c r="E199" s="42" t="s">
        <v>20</v>
      </c>
      <c r="F199" s="43" t="str">
        <f t="shared" si="391"/>
        <v>X</v>
      </c>
      <c r="G199" s="42" t="s">
        <v>7</v>
      </c>
      <c r="H199" s="43" t="str">
        <f t="shared" si="391"/>
        <v/>
      </c>
      <c r="I199" s="42" t="s">
        <v>20</v>
      </c>
      <c r="J199" s="43" t="str">
        <f t="shared" ref="J199" si="396">IF(OR(I199="Required", I199="Dependent &amp; Required"), "X", "")</f>
        <v>X</v>
      </c>
      <c r="K199" s="43" t="s">
        <v>7</v>
      </c>
      <c r="L199" s="43" t="str">
        <f t="shared" ref="L199" si="397">IF(OR(K199="Required", K199="Dependent &amp; Required"), "X", "")</f>
        <v/>
      </c>
      <c r="M199" s="106" t="s">
        <v>1203</v>
      </c>
      <c r="N199" s="42" t="s">
        <v>8</v>
      </c>
      <c r="O199" s="42" t="s">
        <v>81</v>
      </c>
      <c r="P199" s="42" t="s">
        <v>1081</v>
      </c>
      <c r="Q199" s="101" t="s">
        <v>691</v>
      </c>
      <c r="R199" s="42"/>
      <c r="S199" s="42" t="s">
        <v>691</v>
      </c>
      <c r="T199" s="42"/>
      <c r="U199" s="42"/>
      <c r="V199" s="43"/>
    </row>
    <row r="200" spans="1:22" s="62" customFormat="1" x14ac:dyDescent="0.2">
      <c r="A200" s="101" t="str">
        <f t="shared" si="390"/>
        <v>Energy savings by fuelFuelEnumerationAnyUtility/UtilitiesorFuelProviders/UtilityFuelProvider/UtilityServiceTypeProvided</v>
      </c>
      <c r="B200" s="42" t="s">
        <v>551</v>
      </c>
      <c r="C200" s="42" t="s">
        <v>74</v>
      </c>
      <c r="D200" s="42" t="s">
        <v>504</v>
      </c>
      <c r="E200" s="42" t="s">
        <v>20</v>
      </c>
      <c r="F200" s="43" t="str">
        <f t="shared" si="391"/>
        <v>X</v>
      </c>
      <c r="G200" s="42" t="s">
        <v>7</v>
      </c>
      <c r="H200" s="43" t="str">
        <f t="shared" si="391"/>
        <v/>
      </c>
      <c r="I200" s="42" t="s">
        <v>7</v>
      </c>
      <c r="J200" s="43" t="str">
        <f t="shared" ref="J200" si="398">IF(OR(I200="Required", I200="Dependent &amp; Required"), "X", "")</f>
        <v/>
      </c>
      <c r="K200" s="43" t="s">
        <v>20</v>
      </c>
      <c r="L200" s="43" t="str">
        <f t="shared" ref="L200" si="399">IF(OR(K200="Required", K200="Dependent &amp; Required"), "X", "")</f>
        <v>X</v>
      </c>
      <c r="M200" s="106" t="s">
        <v>1206</v>
      </c>
      <c r="N200" s="42" t="s">
        <v>31</v>
      </c>
      <c r="O200" s="42" t="s">
        <v>75</v>
      </c>
      <c r="P200" s="42" t="s">
        <v>1200</v>
      </c>
      <c r="Q200" s="101" t="s">
        <v>691</v>
      </c>
      <c r="R200" s="42"/>
      <c r="S200" s="42" t="s">
        <v>691</v>
      </c>
      <c r="T200" s="42"/>
      <c r="U200" s="42"/>
      <c r="V200" s="43"/>
    </row>
    <row r="201" spans="1:22" s="62" customFormat="1" ht="38.25" x14ac:dyDescent="0.2">
      <c r="A201" s="101" t="str">
        <f t="shared" si="390"/>
        <v>Energy savings by fuelFuelPostProject/ProjectDetails/EnergySavingsInfo/FuelSavings/FuelType</v>
      </c>
      <c r="B201" s="42" t="s">
        <v>551</v>
      </c>
      <c r="C201" s="42" t="s">
        <v>74</v>
      </c>
      <c r="D201" s="42"/>
      <c r="E201" s="42" t="s">
        <v>20</v>
      </c>
      <c r="F201" s="43" t="str">
        <f t="shared" si="391"/>
        <v>X</v>
      </c>
      <c r="G201" s="42" t="s">
        <v>7</v>
      </c>
      <c r="H201" s="43" t="str">
        <f t="shared" si="391"/>
        <v/>
      </c>
      <c r="I201" s="42" t="s">
        <v>7</v>
      </c>
      <c r="J201" s="43" t="str">
        <f t="shared" ref="J201" si="400">IF(OR(I201="Required", I201="Dependent &amp; Required"), "X", "")</f>
        <v/>
      </c>
      <c r="K201" s="43" t="s">
        <v>20</v>
      </c>
      <c r="L201" s="43" t="str">
        <f t="shared" ref="L201" si="401">IF(OR(K201="Required", K201="Dependent &amp; Required"), "X", "")</f>
        <v>X</v>
      </c>
      <c r="M201" s="106" t="s">
        <v>1205</v>
      </c>
      <c r="N201" s="42" t="s">
        <v>295</v>
      </c>
      <c r="O201" s="42" t="s">
        <v>549</v>
      </c>
      <c r="P201" s="42" t="s">
        <v>1200</v>
      </c>
      <c r="Q201" s="101" t="s">
        <v>691</v>
      </c>
      <c r="R201" s="42" t="s">
        <v>786</v>
      </c>
      <c r="S201" s="42" t="s">
        <v>691</v>
      </c>
      <c r="T201" s="42"/>
      <c r="U201" s="42"/>
      <c r="V201" s="43"/>
    </row>
    <row r="202" spans="1:22" s="62" customFormat="1" ht="38.25" x14ac:dyDescent="0.2">
      <c r="A202" s="101" t="str">
        <f t="shared" si="390"/>
        <v>Energy savings by fuelTotal savingsNumberPostProject/ProjectDetails/EnergySavingsInfo/FuelSavings/TotalSavings</v>
      </c>
      <c r="B202" s="42" t="s">
        <v>551</v>
      </c>
      <c r="C202" s="42" t="s">
        <v>12</v>
      </c>
      <c r="D202" s="42" t="s">
        <v>503</v>
      </c>
      <c r="E202" s="42" t="s">
        <v>20</v>
      </c>
      <c r="F202" s="43" t="str">
        <f t="shared" si="391"/>
        <v>X</v>
      </c>
      <c r="G202" s="42" t="s">
        <v>7</v>
      </c>
      <c r="H202" s="43" t="str">
        <f t="shared" si="391"/>
        <v/>
      </c>
      <c r="I202" s="42" t="s">
        <v>20</v>
      </c>
      <c r="J202" s="43" t="str">
        <f t="shared" ref="J202" si="402">IF(OR(I202="Required", I202="Dependent &amp; Required"), "X", "")</f>
        <v>X</v>
      </c>
      <c r="K202" s="43" t="s">
        <v>20</v>
      </c>
      <c r="L202" s="43" t="str">
        <f t="shared" ref="L202" si="403">IF(OR(K202="Required", K202="Dependent &amp; Required"), "X", "")</f>
        <v>X</v>
      </c>
      <c r="M202" s="106" t="s">
        <v>1205</v>
      </c>
      <c r="N202" s="42" t="s">
        <v>295</v>
      </c>
      <c r="O202" s="42" t="s">
        <v>77</v>
      </c>
      <c r="P202" s="42" t="s">
        <v>1081</v>
      </c>
      <c r="Q202" s="101" t="s">
        <v>691</v>
      </c>
      <c r="R202" s="42" t="s">
        <v>786</v>
      </c>
      <c r="S202" s="42" t="s">
        <v>691</v>
      </c>
      <c r="T202" s="42"/>
      <c r="U202" s="42"/>
      <c r="V202" s="43"/>
    </row>
    <row r="203" spans="1:22" s="62" customFormat="1" ht="38.25" x14ac:dyDescent="0.2">
      <c r="A203" s="101" t="str">
        <f t="shared" si="390"/>
        <v>Energy savings by fuelAnnual percent reductionFractionPostProject/ProjectDetails/EnergySavingsInfo/FuelSavings/PctReduction</v>
      </c>
      <c r="B203" s="42" t="s">
        <v>551</v>
      </c>
      <c r="C203" s="42" t="s">
        <v>78</v>
      </c>
      <c r="D203" s="42" t="s">
        <v>505</v>
      </c>
      <c r="E203" s="42" t="s">
        <v>20</v>
      </c>
      <c r="F203" s="43" t="str">
        <f t="shared" si="391"/>
        <v>X</v>
      </c>
      <c r="G203" s="42" t="s">
        <v>7</v>
      </c>
      <c r="H203" s="43" t="str">
        <f t="shared" si="391"/>
        <v/>
      </c>
      <c r="I203" s="42" t="s">
        <v>7</v>
      </c>
      <c r="J203" s="43" t="str">
        <f t="shared" ref="J203" si="404">IF(OR(I203="Required", I203="Dependent &amp; Required"), "X", "")</f>
        <v/>
      </c>
      <c r="K203" s="43" t="s">
        <v>20</v>
      </c>
      <c r="L203" s="43" t="str">
        <f t="shared" ref="L203" si="405">IF(OR(K203="Required", K203="Dependent &amp; Required"), "X", "")</f>
        <v>X</v>
      </c>
      <c r="M203" s="106" t="s">
        <v>1205</v>
      </c>
      <c r="N203" s="42" t="s">
        <v>296</v>
      </c>
      <c r="O203" s="42" t="s">
        <v>79</v>
      </c>
      <c r="P203" s="42" t="s">
        <v>1200</v>
      </c>
      <c r="Q203" s="101" t="s">
        <v>691</v>
      </c>
      <c r="R203" s="42"/>
      <c r="S203" s="42" t="s">
        <v>691</v>
      </c>
      <c r="T203" s="42"/>
      <c r="U203" s="42"/>
      <c r="V203" s="43"/>
    </row>
    <row r="204" spans="1:22" s="62" customFormat="1" ht="38.25" x14ac:dyDescent="0.2">
      <c r="A204" s="101" t="str">
        <f t="shared" si="390"/>
        <v>Energy savings by fuelUnitsEnumerationPostProject/ProjectDetails/EnergySavingsInfo/FuelSavings/Units</v>
      </c>
      <c r="B204" s="42" t="s">
        <v>551</v>
      </c>
      <c r="C204" s="42" t="s">
        <v>14</v>
      </c>
      <c r="D204" s="42" t="s">
        <v>504</v>
      </c>
      <c r="E204" s="42" t="s">
        <v>20</v>
      </c>
      <c r="F204" s="43" t="str">
        <f t="shared" si="391"/>
        <v>X</v>
      </c>
      <c r="G204" s="42" t="s">
        <v>7</v>
      </c>
      <c r="H204" s="43" t="str">
        <f t="shared" si="391"/>
        <v/>
      </c>
      <c r="I204" s="42" t="s">
        <v>7</v>
      </c>
      <c r="J204" s="43" t="str">
        <f t="shared" ref="J204" si="406">IF(OR(I204="Required", I204="Dependent &amp; Required"), "X", "")</f>
        <v/>
      </c>
      <c r="K204" s="43" t="s">
        <v>20</v>
      </c>
      <c r="L204" s="43" t="str">
        <f t="shared" ref="L204" si="407">IF(OR(K204="Required", K204="Dependent &amp; Required"), "X", "")</f>
        <v>X</v>
      </c>
      <c r="M204" s="106" t="s">
        <v>1205</v>
      </c>
      <c r="N204" s="42" t="s">
        <v>295</v>
      </c>
      <c r="O204" s="42" t="s">
        <v>80</v>
      </c>
      <c r="P204" s="42" t="s">
        <v>1200</v>
      </c>
      <c r="Q204" s="101" t="s">
        <v>691</v>
      </c>
      <c r="R204" s="42"/>
      <c r="S204" s="42" t="s">
        <v>691</v>
      </c>
      <c r="T204" s="42" t="s">
        <v>806</v>
      </c>
      <c r="U204" s="42"/>
      <c r="V204" s="43"/>
    </row>
    <row r="205" spans="1:22" s="62" customFormat="1" ht="38.25" x14ac:dyDescent="0.2">
      <c r="A205" s="101" t="str">
        <f t="shared" si="390"/>
        <v>Energy savings by fuelTotal dollar savingsNumber (dollars)PostProject/ProjectDetails/EnergySavingsInfo/FuelSavings/TotalDollarSavings</v>
      </c>
      <c r="B205" s="42" t="s">
        <v>551</v>
      </c>
      <c r="C205" s="42" t="s">
        <v>16</v>
      </c>
      <c r="D205" s="42" t="s">
        <v>621</v>
      </c>
      <c r="E205" s="42" t="s">
        <v>20</v>
      </c>
      <c r="F205" s="43" t="str">
        <f t="shared" si="391"/>
        <v>X</v>
      </c>
      <c r="G205" s="42" t="s">
        <v>7</v>
      </c>
      <c r="H205" s="43" t="str">
        <f t="shared" si="391"/>
        <v/>
      </c>
      <c r="I205" s="42" t="s">
        <v>20</v>
      </c>
      <c r="J205" s="43" t="str">
        <f t="shared" ref="J205" si="408">IF(OR(I205="Required", I205="Dependent &amp; Required"), "X", "")</f>
        <v>X</v>
      </c>
      <c r="K205" s="43" t="s">
        <v>20</v>
      </c>
      <c r="L205" s="43" t="str">
        <f t="shared" ref="L205" si="409">IF(OR(K205="Required", K205="Dependent &amp; Required"), "X", "")</f>
        <v>X</v>
      </c>
      <c r="M205" s="106" t="s">
        <v>1205</v>
      </c>
      <c r="N205" s="42" t="s">
        <v>295</v>
      </c>
      <c r="O205" s="42" t="s">
        <v>81</v>
      </c>
      <c r="P205" s="42" t="s">
        <v>1081</v>
      </c>
      <c r="Q205" s="101" t="s">
        <v>691</v>
      </c>
      <c r="R205" s="42"/>
      <c r="S205" s="42" t="s">
        <v>691</v>
      </c>
      <c r="T205" s="42"/>
      <c r="U205" s="42"/>
      <c r="V205" s="43"/>
    </row>
    <row r="206" spans="1:22" s="62" customFormat="1" ht="114.75" x14ac:dyDescent="0.2">
      <c r="A206" s="101" t="str">
        <f t="shared" si="390"/>
        <v>Energy savings by measureFuel EnumerationProposedProject/ProjectDetails/Measures/Measure/EnergySavingsInfo/FuelSavings/Fuel</v>
      </c>
      <c r="B206" s="42" t="s">
        <v>550</v>
      </c>
      <c r="C206" s="42" t="s">
        <v>6</v>
      </c>
      <c r="D206" s="42" t="s">
        <v>504</v>
      </c>
      <c r="E206" s="42" t="s">
        <v>7</v>
      </c>
      <c r="F206" s="43" t="str">
        <f t="shared" si="391"/>
        <v/>
      </c>
      <c r="G206" s="42" t="s">
        <v>7</v>
      </c>
      <c r="H206" s="43" t="str">
        <f t="shared" si="391"/>
        <v/>
      </c>
      <c r="I206" s="42" t="s">
        <v>7</v>
      </c>
      <c r="J206" s="43" t="str">
        <f t="shared" ref="J206" si="410">IF(OR(I206="Required", I206="Dependent &amp; Required"), "X", "")</f>
        <v/>
      </c>
      <c r="K206" s="43" t="s">
        <v>7</v>
      </c>
      <c r="L206" s="43" t="str">
        <f t="shared" ref="L206" si="411">IF(OR(K206="Required", K206="Dependent &amp; Required"), "X", "")</f>
        <v/>
      </c>
      <c r="M206" s="106" t="s">
        <v>1203</v>
      </c>
      <c r="N206" s="42" t="s">
        <v>8</v>
      </c>
      <c r="O206" s="42" t="s">
        <v>9</v>
      </c>
      <c r="P206" s="42" t="s">
        <v>1200</v>
      </c>
      <c r="Q206" s="101" t="s">
        <v>691</v>
      </c>
      <c r="R206" s="42"/>
      <c r="S206" s="42" t="s">
        <v>691</v>
      </c>
      <c r="T206" s="42" t="s">
        <v>803</v>
      </c>
      <c r="U206" s="42" t="s">
        <v>804</v>
      </c>
      <c r="V206" s="43"/>
    </row>
    <row r="207" spans="1:22" s="62" customFormat="1" ht="25.5" x14ac:dyDescent="0.2">
      <c r="A207" s="101" t="str">
        <f t="shared" si="390"/>
        <v>Energy savings by measureTotal savingsNumberProposedProject/ProjectDetails/Measures/Measure/EnergySavingsInfo/FuelSavings/TotalSavings</v>
      </c>
      <c r="B207" s="42" t="s">
        <v>550</v>
      </c>
      <c r="C207" s="42" t="s">
        <v>12</v>
      </c>
      <c r="D207" s="42" t="s">
        <v>503</v>
      </c>
      <c r="E207" s="42" t="s">
        <v>7</v>
      </c>
      <c r="F207" s="43" t="str">
        <f t="shared" si="391"/>
        <v/>
      </c>
      <c r="G207" s="42" t="s">
        <v>7</v>
      </c>
      <c r="H207" s="43" t="str">
        <f t="shared" si="391"/>
        <v/>
      </c>
      <c r="I207" s="42" t="s">
        <v>7</v>
      </c>
      <c r="J207" s="43" t="str">
        <f t="shared" ref="J207" si="412">IF(OR(I207="Required", I207="Dependent &amp; Required"), "X", "")</f>
        <v/>
      </c>
      <c r="K207" s="43" t="s">
        <v>7</v>
      </c>
      <c r="L207" s="43" t="str">
        <f t="shared" ref="L207" si="413">IF(OR(K207="Required", K207="Dependent &amp; Required"), "X", "")</f>
        <v/>
      </c>
      <c r="M207" s="106" t="s">
        <v>1203</v>
      </c>
      <c r="N207" s="42" t="s">
        <v>8</v>
      </c>
      <c r="O207" s="42" t="s">
        <v>15</v>
      </c>
      <c r="P207" s="42" t="s">
        <v>1200</v>
      </c>
      <c r="Q207" s="101" t="s">
        <v>691</v>
      </c>
      <c r="R207" s="42"/>
      <c r="S207" s="42" t="s">
        <v>691</v>
      </c>
      <c r="T207" s="42"/>
      <c r="U207" s="42"/>
      <c r="V207" s="43"/>
    </row>
    <row r="208" spans="1:22" s="62" customFormat="1" ht="102" x14ac:dyDescent="0.2">
      <c r="A208" s="101" t="str">
        <f t="shared" si="390"/>
        <v>Energy savings by measureUnitsEnumerationProposedProject/ProjectDetails/Measures/Measure/EnergySavingsInfo/FuelSavings/Units</v>
      </c>
      <c r="B208" s="42" t="s">
        <v>550</v>
      </c>
      <c r="C208" s="42" t="s">
        <v>14</v>
      </c>
      <c r="D208" s="42" t="s">
        <v>504</v>
      </c>
      <c r="E208" s="42" t="s">
        <v>7</v>
      </c>
      <c r="F208" s="43" t="str">
        <f t="shared" si="391"/>
        <v/>
      </c>
      <c r="G208" s="42" t="s">
        <v>7</v>
      </c>
      <c r="H208" s="43" t="str">
        <f t="shared" si="391"/>
        <v/>
      </c>
      <c r="I208" s="42" t="s">
        <v>7</v>
      </c>
      <c r="J208" s="43" t="str">
        <f t="shared" ref="J208" si="414">IF(OR(I208="Required", I208="Dependent &amp; Required"), "X", "")</f>
        <v/>
      </c>
      <c r="K208" s="43" t="s">
        <v>7</v>
      </c>
      <c r="L208" s="43" t="str">
        <f t="shared" ref="L208" si="415">IF(OR(K208="Required", K208="Dependent &amp; Required"), "X", "")</f>
        <v/>
      </c>
      <c r="M208" s="106" t="s">
        <v>1203</v>
      </c>
      <c r="N208" s="42" t="s">
        <v>8</v>
      </c>
      <c r="O208" s="42" t="s">
        <v>13</v>
      </c>
      <c r="P208" s="42" t="s">
        <v>1200</v>
      </c>
      <c r="Q208" s="101" t="s">
        <v>691</v>
      </c>
      <c r="R208" s="42"/>
      <c r="S208" s="42" t="s">
        <v>691</v>
      </c>
      <c r="T208" s="42"/>
      <c r="U208" s="42" t="s">
        <v>799</v>
      </c>
      <c r="V208" s="43"/>
    </row>
    <row r="209" spans="1:22" s="62" customFormat="1" ht="25.5" x14ac:dyDescent="0.2">
      <c r="A209" s="101" t="str">
        <f t="shared" si="390"/>
        <v>Energy savings by measureTotal dollar savingsNumber (dollars)ProposedProject/ProjectDetails/Measures/Measure/EnergySavingsInfo/FuelSavings/TotalDollarSavings</v>
      </c>
      <c r="B209" s="42" t="s">
        <v>550</v>
      </c>
      <c r="C209" s="42" t="s">
        <v>16</v>
      </c>
      <c r="D209" s="42" t="s">
        <v>621</v>
      </c>
      <c r="E209" s="42" t="s">
        <v>7</v>
      </c>
      <c r="F209" s="43" t="str">
        <f t="shared" si="391"/>
        <v/>
      </c>
      <c r="G209" s="42" t="s">
        <v>7</v>
      </c>
      <c r="H209" s="43" t="str">
        <f t="shared" si="391"/>
        <v/>
      </c>
      <c r="I209" s="42" t="s">
        <v>7</v>
      </c>
      <c r="J209" s="43" t="str">
        <f t="shared" ref="J209" si="416">IF(OR(I209="Required", I209="Dependent &amp; Required"), "X", "")</f>
        <v/>
      </c>
      <c r="K209" s="43" t="s">
        <v>7</v>
      </c>
      <c r="L209" s="43" t="str">
        <f t="shared" ref="L209" si="417">IF(OR(K209="Required", K209="Dependent &amp; Required"), "X", "")</f>
        <v/>
      </c>
      <c r="M209" s="106" t="s">
        <v>1203</v>
      </c>
      <c r="N209" s="42" t="s">
        <v>8</v>
      </c>
      <c r="O209" s="42" t="s">
        <v>17</v>
      </c>
      <c r="P209" s="42" t="s">
        <v>1089</v>
      </c>
      <c r="Q209" s="101" t="s">
        <v>691</v>
      </c>
      <c r="R209" s="42"/>
      <c r="S209" s="42" t="s">
        <v>691</v>
      </c>
      <c r="T209" s="42"/>
      <c r="U209" s="42"/>
      <c r="V209" s="43"/>
    </row>
    <row r="210" spans="1:22" s="62" customFormat="1" ht="38.25" x14ac:dyDescent="0.2">
      <c r="A210" s="101" t="str">
        <f t="shared" si="390"/>
        <v>Energy savings by measureFuel EnumerationPostProject/ProjectDetails/Measures/Measure/EnergySavingsInfo/FuelSavings/Fuel</v>
      </c>
      <c r="B210" s="42" t="s">
        <v>550</v>
      </c>
      <c r="C210" s="42" t="s">
        <v>6</v>
      </c>
      <c r="D210" s="42" t="s">
        <v>504</v>
      </c>
      <c r="E210" s="42" t="s">
        <v>7</v>
      </c>
      <c r="F210" s="43" t="str">
        <f t="shared" si="391"/>
        <v/>
      </c>
      <c r="G210" s="42" t="s">
        <v>7</v>
      </c>
      <c r="H210" s="43" t="str">
        <f t="shared" si="391"/>
        <v/>
      </c>
      <c r="I210" s="42" t="s">
        <v>7</v>
      </c>
      <c r="J210" s="43" t="str">
        <f t="shared" ref="J210" si="418">IF(OR(I210="Required", I210="Dependent &amp; Required"), "X", "")</f>
        <v/>
      </c>
      <c r="K210" s="43" t="s">
        <v>7</v>
      </c>
      <c r="L210" s="43" t="str">
        <f t="shared" ref="L210" si="419">IF(OR(K210="Required", K210="Dependent &amp; Required"), "X", "")</f>
        <v/>
      </c>
      <c r="M210" s="106" t="s">
        <v>1205</v>
      </c>
      <c r="N210" s="42" t="s">
        <v>295</v>
      </c>
      <c r="O210" s="42" t="s">
        <v>9</v>
      </c>
      <c r="P210" s="42" t="s">
        <v>1200</v>
      </c>
      <c r="Q210" s="101" t="s">
        <v>691</v>
      </c>
      <c r="R210" s="42"/>
      <c r="S210" s="42" t="s">
        <v>691</v>
      </c>
      <c r="T210" s="42" t="s">
        <v>819</v>
      </c>
      <c r="U210" s="42"/>
      <c r="V210" s="43"/>
    </row>
    <row r="211" spans="1:22" s="62" customFormat="1" ht="38.25" x14ac:dyDescent="0.2">
      <c r="A211" s="101" t="str">
        <f t="shared" si="390"/>
        <v>Energy savings by measureTotal savingsNumberPostProject/ProjectDetails/Measures/Measure/EnergySavingsInfo/FuelSavings/TotalSavings</v>
      </c>
      <c r="B211" s="42" t="s">
        <v>550</v>
      </c>
      <c r="C211" s="42" t="s">
        <v>12</v>
      </c>
      <c r="D211" s="42" t="s">
        <v>503</v>
      </c>
      <c r="E211" s="42" t="s">
        <v>7</v>
      </c>
      <c r="F211" s="43" t="str">
        <f t="shared" si="391"/>
        <v/>
      </c>
      <c r="G211" s="42" t="s">
        <v>7</v>
      </c>
      <c r="H211" s="43" t="str">
        <f t="shared" si="391"/>
        <v/>
      </c>
      <c r="I211" s="42" t="s">
        <v>7</v>
      </c>
      <c r="J211" s="43" t="str">
        <f t="shared" ref="J211" si="420">IF(OR(I211="Required", I211="Dependent &amp; Required"), "X", "")</f>
        <v/>
      </c>
      <c r="K211" s="43" t="s">
        <v>7</v>
      </c>
      <c r="L211" s="43" t="str">
        <f t="shared" ref="L211" si="421">IF(OR(K211="Required", K211="Dependent &amp; Required"), "X", "")</f>
        <v/>
      </c>
      <c r="M211" s="106" t="s">
        <v>1205</v>
      </c>
      <c r="N211" s="42" t="s">
        <v>295</v>
      </c>
      <c r="O211" s="42" t="s">
        <v>15</v>
      </c>
      <c r="P211" s="42" t="s">
        <v>1200</v>
      </c>
      <c r="Q211" s="101" t="s">
        <v>691</v>
      </c>
      <c r="R211" s="42"/>
      <c r="S211" s="42" t="s">
        <v>691</v>
      </c>
      <c r="T211" s="42" t="s">
        <v>819</v>
      </c>
      <c r="U211" s="42"/>
      <c r="V211" s="43"/>
    </row>
    <row r="212" spans="1:22" s="62" customFormat="1" ht="38.25" x14ac:dyDescent="0.2">
      <c r="A212" s="101" t="str">
        <f t="shared" si="390"/>
        <v>Energy savings by measureUnitsEnumerationPostProject/ProjectDetails/Measures/Measure/EnergySavingsInfo/FuelSavings/Units</v>
      </c>
      <c r="B212" s="42" t="s">
        <v>550</v>
      </c>
      <c r="C212" s="42" t="s">
        <v>14</v>
      </c>
      <c r="D212" s="42" t="s">
        <v>504</v>
      </c>
      <c r="E212" s="42" t="s">
        <v>7</v>
      </c>
      <c r="F212" s="43" t="str">
        <f t="shared" si="391"/>
        <v/>
      </c>
      <c r="G212" s="42" t="s">
        <v>7</v>
      </c>
      <c r="H212" s="43" t="str">
        <f t="shared" si="391"/>
        <v/>
      </c>
      <c r="I212" s="42" t="s">
        <v>7</v>
      </c>
      <c r="J212" s="43" t="str">
        <f t="shared" ref="J212" si="422">IF(OR(I212="Required", I212="Dependent &amp; Required"), "X", "")</f>
        <v/>
      </c>
      <c r="K212" s="43" t="s">
        <v>7</v>
      </c>
      <c r="L212" s="43" t="str">
        <f t="shared" ref="L212" si="423">IF(OR(K212="Required", K212="Dependent &amp; Required"), "X", "")</f>
        <v/>
      </c>
      <c r="M212" s="106" t="s">
        <v>1205</v>
      </c>
      <c r="N212" s="42" t="s">
        <v>295</v>
      </c>
      <c r="O212" s="42" t="s">
        <v>13</v>
      </c>
      <c r="P212" s="42" t="s">
        <v>1200</v>
      </c>
      <c r="Q212" s="101" t="s">
        <v>691</v>
      </c>
      <c r="R212" s="42"/>
      <c r="S212" s="42" t="s">
        <v>691</v>
      </c>
      <c r="T212" s="42" t="s">
        <v>819</v>
      </c>
      <c r="U212" s="42"/>
      <c r="V212" s="43"/>
    </row>
    <row r="213" spans="1:22" s="62" customFormat="1" ht="38.25" x14ac:dyDescent="0.2">
      <c r="A213" s="101" t="str">
        <f t="shared" si="390"/>
        <v>Energy savings by measureTotal dollar savingsNumber (dollars)PostProject/ProjectDetails/Measures/Measure/EnergySavingsInfo/FuelSavings/TotalDollarSavings</v>
      </c>
      <c r="B213" s="42" t="s">
        <v>550</v>
      </c>
      <c r="C213" s="42" t="s">
        <v>16</v>
      </c>
      <c r="D213" s="42" t="s">
        <v>621</v>
      </c>
      <c r="E213" s="42" t="s">
        <v>7</v>
      </c>
      <c r="F213" s="43" t="str">
        <f t="shared" si="391"/>
        <v/>
      </c>
      <c r="G213" s="42" t="s">
        <v>7</v>
      </c>
      <c r="H213" s="43" t="str">
        <f t="shared" si="391"/>
        <v/>
      </c>
      <c r="I213" s="42" t="s">
        <v>7</v>
      </c>
      <c r="J213" s="43" t="str">
        <f t="shared" ref="J213" si="424">IF(OR(I213="Required", I213="Dependent &amp; Required"), "X", "")</f>
        <v/>
      </c>
      <c r="K213" s="43" t="s">
        <v>7</v>
      </c>
      <c r="L213" s="43" t="str">
        <f t="shared" ref="L213" si="425">IF(OR(K213="Required", K213="Dependent &amp; Required"), "X", "")</f>
        <v/>
      </c>
      <c r="M213" s="106" t="s">
        <v>1205</v>
      </c>
      <c r="N213" s="42" t="s">
        <v>295</v>
      </c>
      <c r="O213" s="42" t="s">
        <v>17</v>
      </c>
      <c r="P213" s="42" t="s">
        <v>1089</v>
      </c>
      <c r="Q213" s="101" t="s">
        <v>691</v>
      </c>
      <c r="R213" s="42"/>
      <c r="S213" s="42" t="s">
        <v>691</v>
      </c>
      <c r="T213" s="42" t="s">
        <v>819</v>
      </c>
      <c r="U213" s="42"/>
      <c r="V213" s="43"/>
    </row>
    <row r="214" spans="1:22" s="62" customFormat="1" ht="38.25" x14ac:dyDescent="0.2">
      <c r="A214" s="101" t="str">
        <f t="shared" si="390"/>
        <v>Flue draft test (test-in)Current conditionNumber (Pa)PreBuilding/BuildingDetails/HealthAndSafety/CombustionAppliances/CombustionApplianceZone/CombustionApplianceTest/FlueDraftTest/CurrentCondition</v>
      </c>
      <c r="B214" s="42" t="s">
        <v>567</v>
      </c>
      <c r="C214" s="42" t="s">
        <v>119</v>
      </c>
      <c r="D214" s="42" t="s">
        <v>526</v>
      </c>
      <c r="E214" s="42" t="s">
        <v>7</v>
      </c>
      <c r="F214" s="43" t="str">
        <f t="shared" si="391"/>
        <v/>
      </c>
      <c r="G214" s="42" t="s">
        <v>7</v>
      </c>
      <c r="H214" s="43" t="str">
        <f t="shared" si="391"/>
        <v/>
      </c>
      <c r="I214" s="42" t="s">
        <v>7</v>
      </c>
      <c r="J214" s="43" t="str">
        <f t="shared" ref="J214" si="426">IF(OR(I214="Required", I214="Dependent &amp; Required"), "X", "")</f>
        <v/>
      </c>
      <c r="K214" s="43" t="s">
        <v>7</v>
      </c>
      <c r="L214" s="43" t="str">
        <f t="shared" ref="L214" si="427">IF(OR(K214="Required", K214="Dependent &amp; Required"), "X", "")</f>
        <v/>
      </c>
      <c r="M214" s="106" t="s">
        <v>1204</v>
      </c>
      <c r="N214" s="42" t="s">
        <v>21</v>
      </c>
      <c r="O214" s="42" t="s">
        <v>125</v>
      </c>
      <c r="P214" s="42" t="s">
        <v>1200</v>
      </c>
      <c r="Q214" s="101" t="s">
        <v>691</v>
      </c>
      <c r="R214" s="42"/>
      <c r="S214" s="42" t="s">
        <v>691</v>
      </c>
      <c r="T214" s="42" t="s">
        <v>819</v>
      </c>
      <c r="U214" s="42"/>
      <c r="V214" s="43"/>
    </row>
    <row r="215" spans="1:22" s="62" customFormat="1" ht="38.25" x14ac:dyDescent="0.2">
      <c r="A215" s="101" t="str">
        <f t="shared" si="390"/>
        <v>Flue draft test (test-in)Test result EnumerationPreBuilding/BuildingDetails/HealthAndSafety/CombustionAppliances/CombustionApplianceZone/CombustionApplianceTest/FlueDraftTest/TestResult</v>
      </c>
      <c r="B215" s="42" t="s">
        <v>567</v>
      </c>
      <c r="C215" s="42" t="s">
        <v>568</v>
      </c>
      <c r="D215" s="42" t="s">
        <v>504</v>
      </c>
      <c r="E215" s="42" t="s">
        <v>7</v>
      </c>
      <c r="F215" s="43" t="str">
        <f t="shared" si="391"/>
        <v/>
      </c>
      <c r="G215" s="42" t="s">
        <v>7</v>
      </c>
      <c r="H215" s="43" t="str">
        <f t="shared" si="391"/>
        <v/>
      </c>
      <c r="I215" s="42" t="s">
        <v>7</v>
      </c>
      <c r="J215" s="43" t="str">
        <f t="shared" ref="J215" si="428">IF(OR(I215="Required", I215="Dependent &amp; Required"), "X", "")</f>
        <v/>
      </c>
      <c r="K215" s="43" t="s">
        <v>7</v>
      </c>
      <c r="L215" s="43" t="str">
        <f t="shared" ref="L215" si="429">IF(OR(K215="Required", K215="Dependent &amp; Required"), "X", "")</f>
        <v/>
      </c>
      <c r="M215" s="106" t="s">
        <v>1204</v>
      </c>
      <c r="N215" s="42" t="s">
        <v>21</v>
      </c>
      <c r="O215" s="42" t="s">
        <v>126</v>
      </c>
      <c r="P215" s="42" t="s">
        <v>1200</v>
      </c>
      <c r="Q215" s="101" t="s">
        <v>691</v>
      </c>
      <c r="R215" s="42"/>
      <c r="S215" s="42" t="s">
        <v>691</v>
      </c>
      <c r="T215" s="42" t="s">
        <v>819</v>
      </c>
      <c r="U215" s="42"/>
      <c r="V215" s="43"/>
    </row>
    <row r="216" spans="1:22" s="62" customFormat="1" ht="38.25" x14ac:dyDescent="0.2">
      <c r="A216" s="101" t="str">
        <f t="shared" si="390"/>
        <v>Flue draft test (test-in)Poor scenarioNumber (Pa)PreBuilding/BuildingDetails/HealthAndSafety/CombustionAppliances/CombustionApplianceZone/CombustionApplianceTest/FlueDraftTest/PoorCondition</v>
      </c>
      <c r="B216" s="42" t="s">
        <v>567</v>
      </c>
      <c r="C216" s="42" t="s">
        <v>123</v>
      </c>
      <c r="D216" s="42" t="s">
        <v>526</v>
      </c>
      <c r="E216" s="42" t="s">
        <v>7</v>
      </c>
      <c r="F216" s="43" t="str">
        <f t="shared" si="391"/>
        <v/>
      </c>
      <c r="G216" s="42" t="s">
        <v>7</v>
      </c>
      <c r="H216" s="43" t="str">
        <f t="shared" si="391"/>
        <v/>
      </c>
      <c r="I216" s="42" t="s">
        <v>7</v>
      </c>
      <c r="J216" s="43" t="str">
        <f t="shared" ref="J216" si="430">IF(OR(I216="Required", I216="Dependent &amp; Required"), "X", "")</f>
        <v/>
      </c>
      <c r="K216" s="43" t="s">
        <v>7</v>
      </c>
      <c r="L216" s="43" t="str">
        <f t="shared" ref="L216" si="431">IF(OR(K216="Required", K216="Dependent &amp; Required"), "X", "")</f>
        <v/>
      </c>
      <c r="M216" s="106" t="s">
        <v>1204</v>
      </c>
      <c r="N216" s="42" t="s">
        <v>21</v>
      </c>
      <c r="O216" s="42" t="s">
        <v>127</v>
      </c>
      <c r="P216" s="42" t="s">
        <v>1200</v>
      </c>
      <c r="Q216" s="101" t="s">
        <v>691</v>
      </c>
      <c r="R216" s="42"/>
      <c r="S216" s="42" t="s">
        <v>691</v>
      </c>
      <c r="T216" s="42" t="s">
        <v>819</v>
      </c>
      <c r="U216" s="42"/>
      <c r="V216" s="43"/>
    </row>
    <row r="217" spans="1:22" s="62" customFormat="1" ht="38.25" x14ac:dyDescent="0.2">
      <c r="A217" s="101" t="str">
        <f t="shared" si="390"/>
        <v>Flue draft test (test-out)Current conditionNumber (Pa)ProposedBuilding/BuildingDetails/HealthAndSafety/CombustionAppliances/CombustionApplianceZone/CombustionApplianceTest/FlueDraftTest/CurrentCondition</v>
      </c>
      <c r="B217" s="42" t="s">
        <v>576</v>
      </c>
      <c r="C217" s="42" t="s">
        <v>119</v>
      </c>
      <c r="D217" s="42" t="s">
        <v>526</v>
      </c>
      <c r="E217" s="42" t="s">
        <v>20</v>
      </c>
      <c r="F217" s="43" t="str">
        <f t="shared" si="391"/>
        <v>X</v>
      </c>
      <c r="G217" s="42" t="s">
        <v>7</v>
      </c>
      <c r="H217" s="43" t="str">
        <f t="shared" si="391"/>
        <v/>
      </c>
      <c r="I217" s="42" t="s">
        <v>7</v>
      </c>
      <c r="J217" s="43" t="str">
        <f t="shared" ref="J217" si="432">IF(OR(I217="Required", I217="Dependent &amp; Required"), "X", "")</f>
        <v/>
      </c>
      <c r="K217" s="43" t="s">
        <v>7</v>
      </c>
      <c r="L217" s="43" t="str">
        <f t="shared" ref="L217" si="433">IF(OR(K217="Required", K217="Dependent &amp; Required"), "X", "")</f>
        <v/>
      </c>
      <c r="M217" s="106" t="s">
        <v>1203</v>
      </c>
      <c r="N217" s="42" t="s">
        <v>28</v>
      </c>
      <c r="O217" s="42" t="s">
        <v>125</v>
      </c>
      <c r="P217" s="42" t="s">
        <v>1200</v>
      </c>
      <c r="Q217" s="101" t="s">
        <v>691</v>
      </c>
      <c r="R217" s="42"/>
      <c r="S217" s="42" t="s">
        <v>691</v>
      </c>
      <c r="T217" s="42" t="s">
        <v>819</v>
      </c>
      <c r="U217" s="42"/>
      <c r="V217" s="43"/>
    </row>
    <row r="218" spans="1:22" s="62" customFormat="1" ht="38.25" x14ac:dyDescent="0.2">
      <c r="A218" s="101" t="str">
        <f t="shared" si="390"/>
        <v>Flue draft test (test-out)Test result EnumerationProposedBuilding/BuildingDetails/HealthAndSafety/CombustionAppliances/CombustionApplianceZone/CombustionApplianceTest/FlueDraftTest/TestResult</v>
      </c>
      <c r="B218" s="42" t="s">
        <v>576</v>
      </c>
      <c r="C218" s="42" t="s">
        <v>568</v>
      </c>
      <c r="D218" s="42" t="s">
        <v>504</v>
      </c>
      <c r="E218" s="42" t="s">
        <v>20</v>
      </c>
      <c r="F218" s="43" t="str">
        <f t="shared" si="391"/>
        <v>X</v>
      </c>
      <c r="G218" s="42" t="s">
        <v>7</v>
      </c>
      <c r="H218" s="43" t="str">
        <f t="shared" si="391"/>
        <v/>
      </c>
      <c r="I218" s="42" t="s">
        <v>7</v>
      </c>
      <c r="J218" s="43" t="str">
        <f t="shared" ref="J218" si="434">IF(OR(I218="Required", I218="Dependent &amp; Required"), "X", "")</f>
        <v/>
      </c>
      <c r="K218" s="43" t="s">
        <v>7</v>
      </c>
      <c r="L218" s="43" t="str">
        <f t="shared" ref="L218" si="435">IF(OR(K218="Required", K218="Dependent &amp; Required"), "X", "")</f>
        <v/>
      </c>
      <c r="M218" s="106" t="s">
        <v>1203</v>
      </c>
      <c r="N218" s="42" t="s">
        <v>28</v>
      </c>
      <c r="O218" s="42" t="s">
        <v>126</v>
      </c>
      <c r="P218" s="42" t="s">
        <v>1200</v>
      </c>
      <c r="Q218" s="101" t="s">
        <v>691</v>
      </c>
      <c r="R218" s="42"/>
      <c r="S218" s="42" t="s">
        <v>691</v>
      </c>
      <c r="T218" s="42" t="s">
        <v>819</v>
      </c>
      <c r="U218" s="42"/>
      <c r="V218" s="43"/>
    </row>
    <row r="219" spans="1:22" s="62" customFormat="1" ht="38.25" x14ac:dyDescent="0.2">
      <c r="A219" s="101" t="str">
        <f t="shared" si="390"/>
        <v>Flue draft test (test-out)Poor scenarioNumber (Pa)ProposedBuilding/BuildingDetails/HealthAndSafety/CombustionAppliances/CombustionApplianceZone/CombustionApplianceTest/FlueDraftTest/PoorCondition</v>
      </c>
      <c r="B219" s="42" t="s">
        <v>576</v>
      </c>
      <c r="C219" s="42" t="s">
        <v>123</v>
      </c>
      <c r="D219" s="42" t="s">
        <v>526</v>
      </c>
      <c r="E219" s="42" t="s">
        <v>20</v>
      </c>
      <c r="F219" s="43" t="str">
        <f t="shared" si="391"/>
        <v>X</v>
      </c>
      <c r="G219" s="42" t="s">
        <v>7</v>
      </c>
      <c r="H219" s="43" t="str">
        <f t="shared" si="391"/>
        <v/>
      </c>
      <c r="I219" s="42" t="s">
        <v>7</v>
      </c>
      <c r="J219" s="43" t="str">
        <f t="shared" ref="J219" si="436">IF(OR(I219="Required", I219="Dependent &amp; Required"), "X", "")</f>
        <v/>
      </c>
      <c r="K219" s="43" t="s">
        <v>7</v>
      </c>
      <c r="L219" s="43" t="str">
        <f t="shared" ref="L219" si="437">IF(OR(K219="Required", K219="Dependent &amp; Required"), "X", "")</f>
        <v/>
      </c>
      <c r="M219" s="106" t="s">
        <v>1203</v>
      </c>
      <c r="N219" s="42" t="s">
        <v>28</v>
      </c>
      <c r="O219" s="42" t="s">
        <v>127</v>
      </c>
      <c r="P219" s="42" t="s">
        <v>1200</v>
      </c>
      <c r="Q219" s="101" t="s">
        <v>691</v>
      </c>
      <c r="R219" s="42"/>
      <c r="S219" s="42" t="s">
        <v>691</v>
      </c>
      <c r="T219" s="42" t="s">
        <v>819</v>
      </c>
      <c r="U219" s="42"/>
      <c r="V219" s="43"/>
    </row>
    <row r="220" spans="1:22" s="62" customFormat="1" ht="38.25" x14ac:dyDescent="0.2">
      <c r="A220" s="101" t="str">
        <f t="shared" si="390"/>
        <v>Flue draft test (test-out)Current conditionNumber (Pa)PostBuilding/BuildingDetails/HealthAndSafety/CombustionAppliances/CombustionApplianceZone/CombustionApplianceTest/FlueDraftTest/CurrentCondition</v>
      </c>
      <c r="B220" s="42" t="s">
        <v>576</v>
      </c>
      <c r="C220" s="42" t="s">
        <v>119</v>
      </c>
      <c r="D220" s="42" t="s">
        <v>526</v>
      </c>
      <c r="E220" s="42" t="s">
        <v>20</v>
      </c>
      <c r="F220" s="43" t="str">
        <f t="shared" si="391"/>
        <v>X</v>
      </c>
      <c r="G220" s="42" t="s">
        <v>7</v>
      </c>
      <c r="H220" s="43" t="str">
        <f t="shared" si="391"/>
        <v/>
      </c>
      <c r="I220" s="42" t="s">
        <v>7</v>
      </c>
      <c r="J220" s="43" t="str">
        <f t="shared" ref="J220" si="438">IF(OR(I220="Required", I220="Dependent &amp; Required"), "X", "")</f>
        <v/>
      </c>
      <c r="K220" s="43" t="s">
        <v>20</v>
      </c>
      <c r="L220" s="43" t="str">
        <f t="shared" ref="L220" si="439">IF(OR(K220="Required", K220="Dependent &amp; Required"), "X", "")</f>
        <v>X</v>
      </c>
      <c r="M220" s="106" t="s">
        <v>1205</v>
      </c>
      <c r="N220" s="42" t="s">
        <v>296</v>
      </c>
      <c r="O220" s="42" t="s">
        <v>125</v>
      </c>
      <c r="P220" s="42" t="s">
        <v>1200</v>
      </c>
      <c r="Q220" s="101" t="s">
        <v>691</v>
      </c>
      <c r="R220" s="42"/>
      <c r="S220" s="42" t="s">
        <v>691</v>
      </c>
      <c r="T220" s="42" t="s">
        <v>819</v>
      </c>
      <c r="U220" s="42"/>
      <c r="V220" s="43"/>
    </row>
    <row r="221" spans="1:22" s="62" customFormat="1" ht="38.25" x14ac:dyDescent="0.2">
      <c r="A221" s="101" t="str">
        <f t="shared" si="390"/>
        <v>Flue draft test (test-out)Test result EnumerationPostBuilding/BuildingDetails/HealthAndSafety/CombustionAppliances/CombustionApplianceZone/CombustionApplianceTest/FlueDraftTest/TestResult</v>
      </c>
      <c r="B221" s="42" t="s">
        <v>576</v>
      </c>
      <c r="C221" s="42" t="s">
        <v>568</v>
      </c>
      <c r="D221" s="42" t="s">
        <v>504</v>
      </c>
      <c r="E221" s="42" t="s">
        <v>20</v>
      </c>
      <c r="F221" s="43" t="str">
        <f t="shared" si="391"/>
        <v>X</v>
      </c>
      <c r="G221" s="42" t="s">
        <v>7</v>
      </c>
      <c r="H221" s="43" t="str">
        <f t="shared" si="391"/>
        <v/>
      </c>
      <c r="I221" s="42" t="s">
        <v>7</v>
      </c>
      <c r="J221" s="43" t="str">
        <f t="shared" ref="J221" si="440">IF(OR(I221="Required", I221="Dependent &amp; Required"), "X", "")</f>
        <v/>
      </c>
      <c r="K221" s="43" t="s">
        <v>20</v>
      </c>
      <c r="L221" s="43" t="str">
        <f t="shared" ref="L221" si="441">IF(OR(K221="Required", K221="Dependent &amp; Required"), "X", "")</f>
        <v>X</v>
      </c>
      <c r="M221" s="106" t="s">
        <v>1205</v>
      </c>
      <c r="N221" s="42" t="s">
        <v>296</v>
      </c>
      <c r="O221" s="42" t="s">
        <v>126</v>
      </c>
      <c r="P221" s="42" t="s">
        <v>1200</v>
      </c>
      <c r="Q221" s="101" t="s">
        <v>691</v>
      </c>
      <c r="R221" s="42"/>
      <c r="S221" s="42" t="s">
        <v>691</v>
      </c>
      <c r="T221" s="42" t="s">
        <v>819</v>
      </c>
      <c r="U221" s="42"/>
      <c r="V221" s="43"/>
    </row>
    <row r="222" spans="1:22" s="62" customFormat="1" ht="38.25" x14ac:dyDescent="0.2">
      <c r="A222" s="101" t="str">
        <f t="shared" si="390"/>
        <v>Flue draft test (test-out)Poor scenarioNumber (Pa)PostBuilding/BuildingDetails/HealthAndSafety/CombustionAppliances/CombustionApplianceZone/CombustionApplianceTest/FlueDraftTest/PoorCondition</v>
      </c>
      <c r="B222" s="42" t="s">
        <v>576</v>
      </c>
      <c r="C222" s="42" t="s">
        <v>123</v>
      </c>
      <c r="D222" s="42" t="s">
        <v>526</v>
      </c>
      <c r="E222" s="42" t="s">
        <v>20</v>
      </c>
      <c r="F222" s="43" t="str">
        <f t="shared" si="391"/>
        <v>X</v>
      </c>
      <c r="G222" s="42" t="s">
        <v>7</v>
      </c>
      <c r="H222" s="43" t="str">
        <f t="shared" si="391"/>
        <v/>
      </c>
      <c r="I222" s="42" t="s">
        <v>7</v>
      </c>
      <c r="J222" s="43" t="str">
        <f t="shared" ref="J222" si="442">IF(OR(I222="Required", I222="Dependent &amp; Required"), "X", "")</f>
        <v/>
      </c>
      <c r="K222" s="43" t="s">
        <v>20</v>
      </c>
      <c r="L222" s="43" t="str">
        <f t="shared" ref="L222" si="443">IF(OR(K222="Required", K222="Dependent &amp; Required"), "X", "")</f>
        <v>X</v>
      </c>
      <c r="M222" s="106" t="s">
        <v>1205</v>
      </c>
      <c r="N222" s="42" t="s">
        <v>296</v>
      </c>
      <c r="O222" s="42" t="s">
        <v>127</v>
      </c>
      <c r="P222" s="42" t="s">
        <v>1200</v>
      </c>
      <c r="Q222" s="101" t="s">
        <v>691</v>
      </c>
      <c r="R222" s="42"/>
      <c r="S222" s="42" t="s">
        <v>691</v>
      </c>
      <c r="T222" s="42" t="s">
        <v>819</v>
      </c>
      <c r="U222" s="42"/>
      <c r="V222" s="43"/>
    </row>
    <row r="223" spans="1:22" s="62" customFormat="1" ht="38.25" x14ac:dyDescent="0.2">
      <c r="A223" s="101" t="str">
        <f t="shared" si="390"/>
        <v>Floor insulationInsulation materialEnumerationPreBuilding/BuildingDetails/Enclosure/Foundations/Foundation/FrameFloor/Insulation/MisalignedInsulation</v>
      </c>
      <c r="B223" s="42" t="s">
        <v>673</v>
      </c>
      <c r="C223" s="42" t="s">
        <v>190</v>
      </c>
      <c r="D223" s="42" t="s">
        <v>504</v>
      </c>
      <c r="E223" s="42" t="s">
        <v>7</v>
      </c>
      <c r="F223" s="43" t="str">
        <f t="shared" si="391"/>
        <v/>
      </c>
      <c r="G223" s="42" t="s">
        <v>7</v>
      </c>
      <c r="H223" s="43" t="str">
        <f t="shared" si="391"/>
        <v/>
      </c>
      <c r="I223" s="42" t="s">
        <v>20</v>
      </c>
      <c r="J223" s="43" t="str">
        <f t="shared" ref="J223" si="444">IF(OR(I223="Required", I223="Dependent &amp; Required"), "X", "")</f>
        <v>X</v>
      </c>
      <c r="K223" s="43" t="s">
        <v>7</v>
      </c>
      <c r="L223" s="43" t="str">
        <f t="shared" ref="L223" si="445">IF(OR(K223="Required", K223="Dependent &amp; Required"), "X", "")</f>
        <v/>
      </c>
      <c r="M223" s="106" t="s">
        <v>1204</v>
      </c>
      <c r="N223" s="42" t="s">
        <v>21</v>
      </c>
      <c r="O223" s="42" t="s">
        <v>207</v>
      </c>
      <c r="P223" s="42" t="s">
        <v>954</v>
      </c>
      <c r="Q223" s="101" t="s">
        <v>691</v>
      </c>
      <c r="R223" s="42"/>
      <c r="S223" s="42" t="s">
        <v>691</v>
      </c>
      <c r="T223" s="42" t="s">
        <v>819</v>
      </c>
      <c r="U223" s="42"/>
      <c r="V223" s="43"/>
    </row>
    <row r="224" spans="1:22" s="62" customFormat="1" ht="38.25" x14ac:dyDescent="0.2">
      <c r="A224" s="101" t="str">
        <f t="shared" si="390"/>
        <v>Floor insulationInsulation materialEnumerationPreBuilding/BuildingDetails/Enclosure/Foundations/Foundation/FrameFloor/Insulation/Layer/InsulationMaterial/&lt;material&gt;/&lt;type&gt;</v>
      </c>
      <c r="B224" s="42" t="s">
        <v>673</v>
      </c>
      <c r="C224" s="42" t="s">
        <v>190</v>
      </c>
      <c r="D224" s="42" t="s">
        <v>504</v>
      </c>
      <c r="E224" s="42" t="s">
        <v>7</v>
      </c>
      <c r="F224" s="43" t="str">
        <f t="shared" si="391"/>
        <v/>
      </c>
      <c r="G224" s="42" t="s">
        <v>7</v>
      </c>
      <c r="H224" s="43" t="str">
        <f t="shared" si="391"/>
        <v/>
      </c>
      <c r="I224" s="42" t="s">
        <v>20</v>
      </c>
      <c r="J224" s="43" t="str">
        <f t="shared" ref="J224" si="446">IF(OR(I224="Required", I224="Dependent &amp; Required"), "X", "")</f>
        <v>X</v>
      </c>
      <c r="K224" s="43" t="s">
        <v>7</v>
      </c>
      <c r="L224" s="43" t="str">
        <f t="shared" ref="L224" si="447">IF(OR(K224="Required", K224="Dependent &amp; Required"), "X", "")</f>
        <v/>
      </c>
      <c r="M224" s="106" t="s">
        <v>1204</v>
      </c>
      <c r="N224" s="42" t="s">
        <v>21</v>
      </c>
      <c r="O224" s="42" t="s">
        <v>208</v>
      </c>
      <c r="P224" s="42" t="s">
        <v>954</v>
      </c>
      <c r="Q224" s="101" t="s">
        <v>691</v>
      </c>
      <c r="R224" s="42"/>
      <c r="S224" s="42" t="s">
        <v>691</v>
      </c>
      <c r="T224" s="42" t="s">
        <v>819</v>
      </c>
      <c r="U224" s="42"/>
      <c r="V224" s="43"/>
    </row>
    <row r="225" spans="1:22" s="62" customFormat="1" ht="38.25" x14ac:dyDescent="0.2">
      <c r="A225" s="101" t="str">
        <f t="shared" si="390"/>
        <v>Floor insulationMisaligned insulationBooleanPreBuilding/BuildingDetails/Enclosure/Foundations/Foundation/FrameFloor/Insulation/Layer/MisalignedInsulation</v>
      </c>
      <c r="B225" s="42" t="s">
        <v>673</v>
      </c>
      <c r="C225" s="42" t="s">
        <v>193</v>
      </c>
      <c r="D225" s="42" t="s">
        <v>520</v>
      </c>
      <c r="E225" s="42" t="s">
        <v>7</v>
      </c>
      <c r="F225" s="43" t="str">
        <f t="shared" si="391"/>
        <v/>
      </c>
      <c r="G225" s="42" t="s">
        <v>7</v>
      </c>
      <c r="H225" s="43" t="str">
        <f t="shared" si="391"/>
        <v/>
      </c>
      <c r="I225" s="42" t="s">
        <v>7</v>
      </c>
      <c r="J225" s="43" t="str">
        <f t="shared" ref="J225" si="448">IF(OR(I225="Required", I225="Dependent &amp; Required"), "X", "")</f>
        <v/>
      </c>
      <c r="K225" s="43" t="s">
        <v>7</v>
      </c>
      <c r="L225" s="43" t="str">
        <f t="shared" ref="L225" si="449">IF(OR(K225="Required", K225="Dependent &amp; Required"), "X", "")</f>
        <v/>
      </c>
      <c r="M225" s="106" t="s">
        <v>1204</v>
      </c>
      <c r="N225" s="42" t="s">
        <v>21</v>
      </c>
      <c r="O225" s="42" t="s">
        <v>649</v>
      </c>
      <c r="P225" s="42" t="s">
        <v>1200</v>
      </c>
      <c r="Q225" s="101" t="s">
        <v>691</v>
      </c>
      <c r="R225" s="42"/>
      <c r="S225" s="42" t="s">
        <v>691</v>
      </c>
      <c r="T225" s="42" t="s">
        <v>819</v>
      </c>
      <c r="U225" s="42"/>
      <c r="V225" s="43"/>
    </row>
    <row r="226" spans="1:22" s="62" customFormat="1" ht="25.5" x14ac:dyDescent="0.2">
      <c r="A226" s="101" t="str">
        <f t="shared" si="390"/>
        <v>Floor insulationInsulation thicknessNumber (inches)PreBuilding/BuildingDetails/Enclosure/Foundations/Foundation/FrameFloor/Insulation/Layer/Thickness</v>
      </c>
      <c r="B226" s="42" t="s">
        <v>673</v>
      </c>
      <c r="C226" s="42" t="s">
        <v>198</v>
      </c>
      <c r="D226" s="42" t="s">
        <v>581</v>
      </c>
      <c r="E226" s="42" t="s">
        <v>7</v>
      </c>
      <c r="F226" s="43" t="str">
        <f t="shared" si="391"/>
        <v/>
      </c>
      <c r="G226" s="42" t="s">
        <v>7</v>
      </c>
      <c r="H226" s="43" t="str">
        <f t="shared" si="391"/>
        <v/>
      </c>
      <c r="I226" s="42" t="s">
        <v>7</v>
      </c>
      <c r="J226" s="43" t="str">
        <f t="shared" ref="J226" si="450">IF(OR(I226="Required", I226="Dependent &amp; Required"), "X", "")</f>
        <v/>
      </c>
      <c r="K226" s="43" t="s">
        <v>7</v>
      </c>
      <c r="L226" s="43" t="str">
        <f t="shared" ref="L226" si="451">IF(OR(K226="Required", K226="Dependent &amp; Required"), "X", "")</f>
        <v/>
      </c>
      <c r="M226" s="106" t="s">
        <v>1204</v>
      </c>
      <c r="N226" s="42" t="s">
        <v>21</v>
      </c>
      <c r="O226" s="42" t="s">
        <v>210</v>
      </c>
      <c r="P226" s="42" t="s">
        <v>1200</v>
      </c>
      <c r="Q226" s="101" t="s">
        <v>691</v>
      </c>
      <c r="R226" s="42"/>
      <c r="S226" s="42" t="s">
        <v>691</v>
      </c>
      <c r="T226" s="42"/>
      <c r="U226" s="42"/>
      <c r="V226" s="43"/>
    </row>
    <row r="227" spans="1:22" s="62" customFormat="1" ht="25.5" x14ac:dyDescent="0.2">
      <c r="A227" s="101" t="str">
        <f t="shared" si="390"/>
        <v>Floor insulationSurface areaNumber (sq.ft.)PreBuilding/BuildingDetails/Enclosure/Foundations/Foundation/FrameFloor/Area</v>
      </c>
      <c r="B227" s="42" t="s">
        <v>673</v>
      </c>
      <c r="C227" s="42" t="s">
        <v>205</v>
      </c>
      <c r="D227" s="42" t="s">
        <v>584</v>
      </c>
      <c r="E227" s="42" t="s">
        <v>7</v>
      </c>
      <c r="F227" s="43" t="str">
        <f t="shared" si="391"/>
        <v/>
      </c>
      <c r="G227" s="42" t="s">
        <v>7</v>
      </c>
      <c r="H227" s="43" t="str">
        <f t="shared" si="391"/>
        <v/>
      </c>
      <c r="I227" s="42" t="s">
        <v>7</v>
      </c>
      <c r="J227" s="43" t="str">
        <f t="shared" ref="J227" si="452">IF(OR(I227="Required", I227="Dependent &amp; Required"), "X", "")</f>
        <v/>
      </c>
      <c r="K227" s="43" t="s">
        <v>7</v>
      </c>
      <c r="L227" s="43" t="str">
        <f t="shared" ref="L227" si="453">IF(OR(K227="Required", K227="Dependent &amp; Required"), "X", "")</f>
        <v/>
      </c>
      <c r="M227" s="106" t="s">
        <v>1204</v>
      </c>
      <c r="N227" s="42" t="s">
        <v>21</v>
      </c>
      <c r="O227" s="42" t="s">
        <v>211</v>
      </c>
      <c r="P227" s="42" t="s">
        <v>1200</v>
      </c>
      <c r="Q227" s="101" t="s">
        <v>691</v>
      </c>
      <c r="R227" s="42"/>
      <c r="S227" s="42" t="s">
        <v>691</v>
      </c>
      <c r="T227" s="42"/>
      <c r="U227" s="42"/>
      <c r="V227" s="43"/>
    </row>
    <row r="228" spans="1:22" s="62" customFormat="1" ht="25.5" x14ac:dyDescent="0.2">
      <c r="A228" s="101" t="str">
        <f t="shared" si="390"/>
        <v>Floor insulationInsulation nominal R-valueNumberPreBuilding/BuildingDetails/Enclosure/Foundations/Foundation/FrameFloor/Insulation/Layer/NominalRValue</v>
      </c>
      <c r="B228" s="42" t="s">
        <v>673</v>
      </c>
      <c r="C228" s="42" t="s">
        <v>195</v>
      </c>
      <c r="D228" s="42" t="s">
        <v>503</v>
      </c>
      <c r="E228" s="42" t="s">
        <v>20</v>
      </c>
      <c r="F228" s="43" t="str">
        <f t="shared" si="391"/>
        <v>X</v>
      </c>
      <c r="G228" s="42" t="s">
        <v>20</v>
      </c>
      <c r="H228" s="43" t="str">
        <f t="shared" si="391"/>
        <v>X</v>
      </c>
      <c r="I228" s="42" t="s">
        <v>20</v>
      </c>
      <c r="J228" s="43" t="str">
        <f t="shared" ref="J228" si="454">IF(OR(I228="Required", I228="Dependent &amp; Required"), "X", "")</f>
        <v>X</v>
      </c>
      <c r="K228" s="43" t="s">
        <v>20</v>
      </c>
      <c r="L228" s="43" t="str">
        <f t="shared" ref="L228" si="455">IF(OR(K228="Required", K228="Dependent &amp; Required"), "X", "")</f>
        <v>X</v>
      </c>
      <c r="M228" s="106" t="s">
        <v>1204</v>
      </c>
      <c r="N228" s="42" t="s">
        <v>21</v>
      </c>
      <c r="O228" s="42" t="s">
        <v>209</v>
      </c>
      <c r="P228" s="42" t="s">
        <v>955</v>
      </c>
      <c r="Q228" s="101" t="s">
        <v>691</v>
      </c>
      <c r="R228" s="42"/>
      <c r="S228" s="42" t="s">
        <v>691</v>
      </c>
      <c r="T228" s="42"/>
      <c r="U228" s="42"/>
      <c r="V228" s="43"/>
    </row>
    <row r="229" spans="1:22" s="62" customFormat="1" ht="331.5" x14ac:dyDescent="0.2">
      <c r="A229" s="101" t="str">
        <f t="shared" si="390"/>
        <v>Floor insulationInsulation materialEnumerationProposedBuilding/BuildingDetails/Enclosure/Foundations/Foundation/FrameFloor/Insulation/MisalignedInsulation</v>
      </c>
      <c r="B229" s="42" t="s">
        <v>673</v>
      </c>
      <c r="C229" s="42" t="s">
        <v>190</v>
      </c>
      <c r="D229" s="42" t="s">
        <v>504</v>
      </c>
      <c r="E229" s="42" t="s">
        <v>7</v>
      </c>
      <c r="F229" s="43" t="str">
        <f t="shared" si="391"/>
        <v/>
      </c>
      <c r="G229" s="42" t="s">
        <v>7</v>
      </c>
      <c r="H229" s="43" t="str">
        <f t="shared" si="391"/>
        <v/>
      </c>
      <c r="I229" s="42" t="s">
        <v>20</v>
      </c>
      <c r="J229" s="43" t="str">
        <f t="shared" ref="J229" si="456">IF(OR(I229="Required", I229="Dependent &amp; Required"), "X", "")</f>
        <v>X</v>
      </c>
      <c r="K229" s="43" t="s">
        <v>7</v>
      </c>
      <c r="L229" s="43" t="str">
        <f t="shared" ref="L229" si="457">IF(OR(K229="Required", K229="Dependent &amp; Required"), "X", "")</f>
        <v/>
      </c>
      <c r="M229" s="106" t="s">
        <v>1203</v>
      </c>
      <c r="N229" s="42" t="s">
        <v>28</v>
      </c>
      <c r="O229" s="42" t="s">
        <v>207</v>
      </c>
      <c r="P229" s="42" t="s">
        <v>954</v>
      </c>
      <c r="Q229" s="101" t="s">
        <v>691</v>
      </c>
      <c r="R229" s="42"/>
      <c r="S229" s="42" t="s">
        <v>691</v>
      </c>
      <c r="T229" s="42"/>
      <c r="U229" s="42" t="s">
        <v>805</v>
      </c>
      <c r="V229" s="43"/>
    </row>
    <row r="230" spans="1:22" s="62" customFormat="1" ht="25.5" x14ac:dyDescent="0.2">
      <c r="A230" s="101" t="str">
        <f t="shared" si="390"/>
        <v>Floor insulationInsulation materialEnumerationProposedBuilding/BuildingDetails/Enclosure/Foundations/Foundation/FrameFloor/Insulation/Layer/InsulationMaterial/&lt;material&gt;/&lt;type&gt;</v>
      </c>
      <c r="B230" s="42" t="s">
        <v>673</v>
      </c>
      <c r="C230" s="42" t="s">
        <v>190</v>
      </c>
      <c r="D230" s="42" t="s">
        <v>504</v>
      </c>
      <c r="E230" s="42" t="s">
        <v>7</v>
      </c>
      <c r="F230" s="43" t="str">
        <f t="shared" si="391"/>
        <v/>
      </c>
      <c r="G230" s="42" t="s">
        <v>7</v>
      </c>
      <c r="H230" s="43" t="str">
        <f t="shared" si="391"/>
        <v/>
      </c>
      <c r="I230" s="42" t="s">
        <v>20</v>
      </c>
      <c r="J230" s="43" t="str">
        <f t="shared" ref="J230" si="458">IF(OR(I230="Required", I230="Dependent &amp; Required"), "X", "")</f>
        <v>X</v>
      </c>
      <c r="K230" s="43" t="s">
        <v>20</v>
      </c>
      <c r="L230" s="43" t="str">
        <f t="shared" ref="L230" si="459">IF(OR(K230="Required", K230="Dependent &amp; Required"), "X", "")</f>
        <v>X</v>
      </c>
      <c r="M230" s="106" t="s">
        <v>1203</v>
      </c>
      <c r="N230" s="42" t="s">
        <v>28</v>
      </c>
      <c r="O230" s="42" t="s">
        <v>208</v>
      </c>
      <c r="P230" s="42" t="s">
        <v>954</v>
      </c>
      <c r="Q230" s="101" t="s">
        <v>691</v>
      </c>
      <c r="R230" s="42"/>
      <c r="S230" s="42" t="s">
        <v>691</v>
      </c>
      <c r="T230" s="42"/>
      <c r="U230" s="42"/>
      <c r="V230" s="43"/>
    </row>
    <row r="231" spans="1:22" s="62" customFormat="1" ht="25.5" x14ac:dyDescent="0.2">
      <c r="A231" s="101" t="str">
        <f t="shared" si="390"/>
        <v>Floor insulationMisaligned insulationBooleanProposedBuilding/BuildingDetails/Enclosure/Foundations/Foundation/FrameFloor/Insulation/Layer/MisalignedInsulation</v>
      </c>
      <c r="B231" s="42" t="s">
        <v>673</v>
      </c>
      <c r="C231" s="42" t="s">
        <v>193</v>
      </c>
      <c r="D231" s="42" t="s">
        <v>520</v>
      </c>
      <c r="E231" s="42" t="s">
        <v>7</v>
      </c>
      <c r="F231" s="43" t="str">
        <f t="shared" si="391"/>
        <v/>
      </c>
      <c r="G231" s="42" t="s">
        <v>7</v>
      </c>
      <c r="H231" s="43" t="str">
        <f t="shared" si="391"/>
        <v/>
      </c>
      <c r="I231" s="42" t="s">
        <v>7</v>
      </c>
      <c r="J231" s="43" t="str">
        <f t="shared" ref="J231" si="460">IF(OR(I231="Required", I231="Dependent &amp; Required"), "X", "")</f>
        <v/>
      </c>
      <c r="K231" s="43" t="s">
        <v>20</v>
      </c>
      <c r="L231" s="43" t="str">
        <f t="shared" ref="L231" si="461">IF(OR(K231="Required", K231="Dependent &amp; Required"), "X", "")</f>
        <v>X</v>
      </c>
      <c r="M231" s="106" t="s">
        <v>1203</v>
      </c>
      <c r="N231" s="42" t="s">
        <v>28</v>
      </c>
      <c r="O231" s="42" t="s">
        <v>649</v>
      </c>
      <c r="P231" s="42" t="s">
        <v>1200</v>
      </c>
      <c r="Q231" s="101" t="s">
        <v>691</v>
      </c>
      <c r="R231" s="42"/>
      <c r="S231" s="42" t="s">
        <v>691</v>
      </c>
      <c r="T231" s="42"/>
      <c r="U231" s="42"/>
      <c r="V231" s="43"/>
    </row>
    <row r="232" spans="1:22" s="62" customFormat="1" ht="38.25" x14ac:dyDescent="0.2">
      <c r="A232" s="101" t="str">
        <f t="shared" si="390"/>
        <v>Floor insulationInsulation thicknessNumber (inches)ProposedBuilding/BuildingDetails/Enclosure/Foundations/Foundation/FrameFloor/Insulation/Layer/Thickness</v>
      </c>
      <c r="B232" s="42" t="s">
        <v>673</v>
      </c>
      <c r="C232" s="42" t="s">
        <v>198</v>
      </c>
      <c r="D232" s="42" t="s">
        <v>581</v>
      </c>
      <c r="E232" s="42" t="s">
        <v>7</v>
      </c>
      <c r="F232" s="43" t="str">
        <f t="shared" si="391"/>
        <v/>
      </c>
      <c r="G232" s="42" t="s">
        <v>7</v>
      </c>
      <c r="H232" s="43" t="str">
        <f t="shared" si="391"/>
        <v/>
      </c>
      <c r="I232" s="42" t="s">
        <v>7</v>
      </c>
      <c r="J232" s="43" t="str">
        <f t="shared" ref="J232" si="462">IF(OR(I232="Required", I232="Dependent &amp; Required"), "X", "")</f>
        <v/>
      </c>
      <c r="K232" s="43" t="s">
        <v>7</v>
      </c>
      <c r="L232" s="43" t="str">
        <f t="shared" ref="L232" si="463">IF(OR(K232="Required", K232="Dependent &amp; Required"), "X", "")</f>
        <v/>
      </c>
      <c r="M232" s="106" t="s">
        <v>1203</v>
      </c>
      <c r="N232" s="42" t="s">
        <v>28</v>
      </c>
      <c r="O232" s="42" t="s">
        <v>210</v>
      </c>
      <c r="P232" s="42" t="s">
        <v>1200</v>
      </c>
      <c r="Q232" s="101" t="s">
        <v>691</v>
      </c>
      <c r="R232" s="42"/>
      <c r="S232" s="42" t="s">
        <v>691</v>
      </c>
      <c r="T232" s="42" t="s">
        <v>819</v>
      </c>
      <c r="U232" s="42"/>
      <c r="V232" s="43"/>
    </row>
    <row r="233" spans="1:22" s="62" customFormat="1" ht="38.25" x14ac:dyDescent="0.2">
      <c r="A233" s="101" t="str">
        <f t="shared" si="390"/>
        <v>Floor insulationSurface areaNumber (sq.ft.)ProposedBuilding/BuildingDetails/Enclosure/Foundations/Foundation/FrameFloor/Area</v>
      </c>
      <c r="B233" s="42" t="s">
        <v>673</v>
      </c>
      <c r="C233" s="42" t="s">
        <v>205</v>
      </c>
      <c r="D233" s="42" t="s">
        <v>584</v>
      </c>
      <c r="E233" s="42" t="s">
        <v>7</v>
      </c>
      <c r="F233" s="43" t="str">
        <f t="shared" si="391"/>
        <v/>
      </c>
      <c r="G233" s="42" t="s">
        <v>7</v>
      </c>
      <c r="H233" s="43" t="str">
        <f t="shared" si="391"/>
        <v/>
      </c>
      <c r="I233" s="42" t="s">
        <v>7</v>
      </c>
      <c r="J233" s="43" t="str">
        <f t="shared" ref="J233" si="464">IF(OR(I233="Required", I233="Dependent &amp; Required"), "X", "")</f>
        <v/>
      </c>
      <c r="K233" s="43" t="s">
        <v>7</v>
      </c>
      <c r="L233" s="43" t="str">
        <f t="shared" ref="L233" si="465">IF(OR(K233="Required", K233="Dependent &amp; Required"), "X", "")</f>
        <v/>
      </c>
      <c r="M233" s="106" t="s">
        <v>1203</v>
      </c>
      <c r="N233" s="42" t="s">
        <v>28</v>
      </c>
      <c r="O233" s="42" t="s">
        <v>211</v>
      </c>
      <c r="P233" s="42" t="s">
        <v>1200</v>
      </c>
      <c r="Q233" s="101" t="s">
        <v>691</v>
      </c>
      <c r="R233" s="42"/>
      <c r="S233" s="42" t="s">
        <v>691</v>
      </c>
      <c r="T233" s="42" t="s">
        <v>819</v>
      </c>
      <c r="U233" s="42"/>
      <c r="V233" s="43"/>
    </row>
    <row r="234" spans="1:22" s="62" customFormat="1" ht="38.25" x14ac:dyDescent="0.2">
      <c r="A234" s="101" t="str">
        <f t="shared" si="390"/>
        <v>Floor insulationInsulation nominal R-valueNumberProposedBuilding/BuildingDetails/Enclosure/Foundations/Foundation/FrameFloor/Insulation/Layer/NominalRValue</v>
      </c>
      <c r="B234" s="42" t="s">
        <v>673</v>
      </c>
      <c r="C234" s="42" t="s">
        <v>195</v>
      </c>
      <c r="D234" s="42" t="s">
        <v>503</v>
      </c>
      <c r="E234" s="42" t="s">
        <v>20</v>
      </c>
      <c r="F234" s="43" t="str">
        <f t="shared" si="391"/>
        <v>X</v>
      </c>
      <c r="G234" s="42" t="s">
        <v>20</v>
      </c>
      <c r="H234" s="43" t="str">
        <f t="shared" si="391"/>
        <v>X</v>
      </c>
      <c r="I234" s="42" t="s">
        <v>20</v>
      </c>
      <c r="J234" s="43" t="str">
        <f t="shared" ref="J234" si="466">IF(OR(I234="Required", I234="Dependent &amp; Required"), "X", "")</f>
        <v>X</v>
      </c>
      <c r="K234" s="43" t="s">
        <v>7</v>
      </c>
      <c r="L234" s="43" t="str">
        <f t="shared" ref="L234" si="467">IF(OR(K234="Required", K234="Dependent &amp; Required"), "X", "")</f>
        <v/>
      </c>
      <c r="M234" s="106" t="s">
        <v>1203</v>
      </c>
      <c r="N234" s="42" t="s">
        <v>28</v>
      </c>
      <c r="O234" s="42" t="s">
        <v>209</v>
      </c>
      <c r="P234" s="42" t="s">
        <v>955</v>
      </c>
      <c r="Q234" s="101" t="s">
        <v>691</v>
      </c>
      <c r="R234" s="42"/>
      <c r="S234" s="42" t="s">
        <v>691</v>
      </c>
      <c r="T234" s="42" t="s">
        <v>819</v>
      </c>
      <c r="U234" s="42"/>
      <c r="V234" s="43"/>
    </row>
    <row r="235" spans="1:22" s="62" customFormat="1" ht="38.25" x14ac:dyDescent="0.2">
      <c r="A235" s="101" t="str">
        <f t="shared" si="390"/>
        <v>Floor insulationInsulation materialEnumerationPostBuilding/BuildingDetails/Enclosure/Foundations/Foundation/FrameFloor/Insulation/MisalignedInsulation</v>
      </c>
      <c r="B235" s="42" t="s">
        <v>673</v>
      </c>
      <c r="C235" s="42" t="s">
        <v>190</v>
      </c>
      <c r="D235" s="42" t="s">
        <v>504</v>
      </c>
      <c r="E235" s="42" t="s">
        <v>7</v>
      </c>
      <c r="F235" s="43" t="str">
        <f t="shared" si="391"/>
        <v/>
      </c>
      <c r="G235" s="42" t="s">
        <v>7</v>
      </c>
      <c r="H235" s="43" t="str">
        <f t="shared" si="391"/>
        <v/>
      </c>
      <c r="I235" s="42" t="s">
        <v>20</v>
      </c>
      <c r="J235" s="43" t="str">
        <f t="shared" ref="J235" si="468">IF(OR(I235="Required", I235="Dependent &amp; Required"), "X", "")</f>
        <v>X</v>
      </c>
      <c r="K235" s="43" t="s">
        <v>20</v>
      </c>
      <c r="L235" s="43" t="str">
        <f t="shared" ref="L235" si="469">IF(OR(K235="Required", K235="Dependent &amp; Required"), "X", "")</f>
        <v>X</v>
      </c>
      <c r="M235" s="106" t="s">
        <v>1205</v>
      </c>
      <c r="N235" s="42" t="s">
        <v>296</v>
      </c>
      <c r="O235" s="42" t="s">
        <v>207</v>
      </c>
      <c r="P235" s="42" t="s">
        <v>954</v>
      </c>
      <c r="Q235" s="101" t="s">
        <v>691</v>
      </c>
      <c r="R235" s="42"/>
      <c r="S235" s="42" t="s">
        <v>691</v>
      </c>
      <c r="T235" s="42" t="s">
        <v>819</v>
      </c>
      <c r="U235" s="42"/>
      <c r="V235" s="43"/>
    </row>
    <row r="236" spans="1:22" s="62" customFormat="1" ht="38.25" x14ac:dyDescent="0.2">
      <c r="A236" s="101" t="str">
        <f t="shared" si="390"/>
        <v>Floor insulationInsulation materialEnumerationPostBuilding/BuildingDetails/Enclosure/Foundations/Foundation/FrameFloor/Insulation/Layer/InsulationMaterial/&lt;material&gt;/&lt;type&gt;</v>
      </c>
      <c r="B236" s="42" t="s">
        <v>673</v>
      </c>
      <c r="C236" s="42" t="s">
        <v>190</v>
      </c>
      <c r="D236" s="42" t="s">
        <v>504</v>
      </c>
      <c r="E236" s="42" t="s">
        <v>7</v>
      </c>
      <c r="F236" s="43" t="str">
        <f t="shared" si="391"/>
        <v/>
      </c>
      <c r="G236" s="42" t="s">
        <v>7</v>
      </c>
      <c r="H236" s="43" t="str">
        <f t="shared" si="391"/>
        <v/>
      </c>
      <c r="I236" s="42" t="s">
        <v>20</v>
      </c>
      <c r="J236" s="43" t="str">
        <f t="shared" ref="J236" si="470">IF(OR(I236="Required", I236="Dependent &amp; Required"), "X", "")</f>
        <v>X</v>
      </c>
      <c r="K236" s="43" t="s">
        <v>20</v>
      </c>
      <c r="L236" s="43" t="str">
        <f t="shared" ref="L236" si="471">IF(OR(K236="Required", K236="Dependent &amp; Required"), "X", "")</f>
        <v>X</v>
      </c>
      <c r="M236" s="106" t="s">
        <v>1205</v>
      </c>
      <c r="N236" s="42" t="s">
        <v>296</v>
      </c>
      <c r="O236" s="42" t="s">
        <v>208</v>
      </c>
      <c r="P236" s="42" t="s">
        <v>954</v>
      </c>
      <c r="Q236" s="101" t="s">
        <v>691</v>
      </c>
      <c r="R236" s="42"/>
      <c r="S236" s="42" t="s">
        <v>691</v>
      </c>
      <c r="T236" s="42" t="s">
        <v>819</v>
      </c>
      <c r="U236" s="42"/>
      <c r="V236" s="43"/>
    </row>
    <row r="237" spans="1:22" s="62" customFormat="1" ht="38.25" x14ac:dyDescent="0.2">
      <c r="A237" s="101" t="str">
        <f t="shared" si="390"/>
        <v>Floor insulationMisaligned insulationBooleanPostBuilding/BuildingDetails/Enclosure/Foundations/Foundation/FrameFloor/Insulation/Layer/MisalignedInsulation</v>
      </c>
      <c r="B237" s="42" t="s">
        <v>673</v>
      </c>
      <c r="C237" s="42" t="s">
        <v>193</v>
      </c>
      <c r="D237" s="42" t="s">
        <v>520</v>
      </c>
      <c r="E237" s="42" t="s">
        <v>7</v>
      </c>
      <c r="F237" s="43" t="str">
        <f t="shared" si="391"/>
        <v/>
      </c>
      <c r="G237" s="42" t="s">
        <v>7</v>
      </c>
      <c r="H237" s="43" t="str">
        <f t="shared" si="391"/>
        <v/>
      </c>
      <c r="I237" s="42" t="s">
        <v>7</v>
      </c>
      <c r="J237" s="43" t="str">
        <f t="shared" ref="J237" si="472">IF(OR(I237="Required", I237="Dependent &amp; Required"), "X", "")</f>
        <v/>
      </c>
      <c r="K237" s="43" t="s">
        <v>20</v>
      </c>
      <c r="L237" s="43" t="str">
        <f t="shared" ref="L237" si="473">IF(OR(K237="Required", K237="Dependent &amp; Required"), "X", "")</f>
        <v>X</v>
      </c>
      <c r="M237" s="106" t="s">
        <v>1205</v>
      </c>
      <c r="N237" s="42" t="s">
        <v>296</v>
      </c>
      <c r="O237" s="42" t="s">
        <v>649</v>
      </c>
      <c r="P237" s="42" t="s">
        <v>1200</v>
      </c>
      <c r="Q237" s="101" t="s">
        <v>691</v>
      </c>
      <c r="R237" s="42"/>
      <c r="S237" s="42" t="s">
        <v>691</v>
      </c>
      <c r="T237" s="42"/>
      <c r="U237" s="42"/>
      <c r="V237" s="43"/>
    </row>
    <row r="238" spans="1:22" s="62" customFormat="1" ht="38.25" x14ac:dyDescent="0.2">
      <c r="A238" s="101" t="str">
        <f t="shared" si="390"/>
        <v>Floor insulationInsulation thicknessNumber (inches)PostBuilding/BuildingDetails/Enclosure/Foundations/Foundation/FrameFloor/Insulation/Layer/Thickness</v>
      </c>
      <c r="B238" s="42" t="s">
        <v>673</v>
      </c>
      <c r="C238" s="42" t="s">
        <v>198</v>
      </c>
      <c r="D238" s="42" t="s">
        <v>581</v>
      </c>
      <c r="E238" s="42" t="s">
        <v>7</v>
      </c>
      <c r="F238" s="43" t="str">
        <f t="shared" si="391"/>
        <v/>
      </c>
      <c r="G238" s="42" t="s">
        <v>7</v>
      </c>
      <c r="H238" s="43" t="str">
        <f t="shared" si="391"/>
        <v/>
      </c>
      <c r="I238" s="42" t="s">
        <v>7</v>
      </c>
      <c r="J238" s="43" t="str">
        <f t="shared" ref="J238" si="474">IF(OR(I238="Required", I238="Dependent &amp; Required"), "X", "")</f>
        <v/>
      </c>
      <c r="K238" s="43" t="s">
        <v>20</v>
      </c>
      <c r="L238" s="43" t="str">
        <f t="shared" ref="L238" si="475">IF(OR(K238="Required", K238="Dependent &amp; Required"), "X", "")</f>
        <v>X</v>
      </c>
      <c r="M238" s="106" t="s">
        <v>1205</v>
      </c>
      <c r="N238" s="42" t="s">
        <v>296</v>
      </c>
      <c r="O238" s="42" t="s">
        <v>210</v>
      </c>
      <c r="P238" s="42" t="s">
        <v>1200</v>
      </c>
      <c r="Q238" s="101" t="s">
        <v>691</v>
      </c>
      <c r="R238" s="42"/>
      <c r="S238" s="42" t="s">
        <v>691</v>
      </c>
      <c r="T238" s="42"/>
      <c r="U238" s="42"/>
      <c r="V238" s="43"/>
    </row>
    <row r="239" spans="1:22" s="62" customFormat="1" ht="38.25" x14ac:dyDescent="0.2">
      <c r="A239" s="101" t="str">
        <f t="shared" si="390"/>
        <v>Floor insulationSurface areaNumber (sq.ft.)PostBuilding/BuildingDetails/Enclosure/Foundations/Foundation/FrameFloor/Area</v>
      </c>
      <c r="B239" s="42" t="s">
        <v>673</v>
      </c>
      <c r="C239" s="42" t="s">
        <v>205</v>
      </c>
      <c r="D239" s="42" t="s">
        <v>584</v>
      </c>
      <c r="E239" s="42" t="s">
        <v>7</v>
      </c>
      <c r="F239" s="43" t="str">
        <f t="shared" si="391"/>
        <v/>
      </c>
      <c r="G239" s="42" t="s">
        <v>7</v>
      </c>
      <c r="H239" s="43" t="str">
        <f t="shared" si="391"/>
        <v/>
      </c>
      <c r="I239" s="42" t="s">
        <v>7</v>
      </c>
      <c r="J239" s="43" t="str">
        <f t="shared" ref="J239" si="476">IF(OR(I239="Required", I239="Dependent &amp; Required"), "X", "")</f>
        <v/>
      </c>
      <c r="K239" s="43" t="s">
        <v>7</v>
      </c>
      <c r="L239" s="43" t="str">
        <f t="shared" ref="L239" si="477">IF(OR(K239="Required", K239="Dependent &amp; Required"), "X", "")</f>
        <v/>
      </c>
      <c r="M239" s="106" t="s">
        <v>1205</v>
      </c>
      <c r="N239" s="42" t="s">
        <v>296</v>
      </c>
      <c r="O239" s="42" t="s">
        <v>211</v>
      </c>
      <c r="P239" s="42" t="s">
        <v>1200</v>
      </c>
      <c r="Q239" s="101" t="s">
        <v>691</v>
      </c>
      <c r="R239" s="42"/>
      <c r="S239" s="42" t="s">
        <v>691</v>
      </c>
      <c r="T239" s="42"/>
      <c r="U239" s="42"/>
      <c r="V239" s="43"/>
    </row>
    <row r="240" spans="1:22" s="62" customFormat="1" ht="38.25" x14ac:dyDescent="0.2">
      <c r="A240" s="101" t="str">
        <f t="shared" si="390"/>
        <v>Floor insulationInsulation nominal R-valueNumberPostBuilding/BuildingDetails/Enclosure/Foundations/Foundation/FrameFloor/Insulation/Layer/NominalRValue</v>
      </c>
      <c r="B240" s="42" t="s">
        <v>673</v>
      </c>
      <c r="C240" s="42" t="s">
        <v>195</v>
      </c>
      <c r="D240" s="42" t="s">
        <v>503</v>
      </c>
      <c r="E240" s="42" t="s">
        <v>20</v>
      </c>
      <c r="F240" s="43" t="str">
        <f t="shared" si="391"/>
        <v>X</v>
      </c>
      <c r="G240" s="42" t="s">
        <v>20</v>
      </c>
      <c r="H240" s="43" t="str">
        <f t="shared" si="391"/>
        <v>X</v>
      </c>
      <c r="I240" s="42" t="s">
        <v>20</v>
      </c>
      <c r="J240" s="43" t="str">
        <f t="shared" ref="J240" si="478">IF(OR(I240="Required", I240="Dependent &amp; Required"), "X", "")</f>
        <v>X</v>
      </c>
      <c r="K240" s="43" t="s">
        <v>20</v>
      </c>
      <c r="L240" s="43" t="str">
        <f t="shared" ref="L240" si="479">IF(OR(K240="Required", K240="Dependent &amp; Required"), "X", "")</f>
        <v>X</v>
      </c>
      <c r="M240" s="106" t="s">
        <v>1205</v>
      </c>
      <c r="N240" s="42" t="s">
        <v>296</v>
      </c>
      <c r="O240" s="42" t="s">
        <v>209</v>
      </c>
      <c r="P240" s="42" t="s">
        <v>955</v>
      </c>
      <c r="Q240" s="101" t="s">
        <v>691</v>
      </c>
      <c r="R240" s="42"/>
      <c r="S240" s="42" t="s">
        <v>691</v>
      </c>
      <c r="T240" s="42"/>
      <c r="U240" s="42"/>
      <c r="V240" s="43"/>
    </row>
    <row r="241" spans="1:22" s="62" customFormat="1" ht="25.5" x14ac:dyDescent="0.2">
      <c r="A241" s="101" t="str">
        <f t="shared" si="390"/>
        <v>FreezerThird party certificationEnumerationPreBuilding/BuildingDetails/Appliances/Freezer/ThirdPartyCertification</v>
      </c>
      <c r="B241" s="42" t="s">
        <v>381</v>
      </c>
      <c r="C241" s="42" t="s">
        <v>58</v>
      </c>
      <c r="D241" s="42" t="s">
        <v>504</v>
      </c>
      <c r="E241" s="42" t="s">
        <v>7</v>
      </c>
      <c r="F241" s="43" t="str">
        <f t="shared" si="391"/>
        <v/>
      </c>
      <c r="G241" s="42" t="s">
        <v>7</v>
      </c>
      <c r="H241" s="43" t="str">
        <f t="shared" si="391"/>
        <v/>
      </c>
      <c r="I241" s="42" t="s">
        <v>20</v>
      </c>
      <c r="J241" s="43" t="str">
        <f t="shared" ref="J241" si="480">IF(OR(I241="Required", I241="Dependent &amp; Required"), "X", "")</f>
        <v>X</v>
      </c>
      <c r="K241" s="43" t="s">
        <v>7</v>
      </c>
      <c r="L241" s="43" t="str">
        <f t="shared" ref="L241" si="481">IF(OR(K241="Required", K241="Dependent &amp; Required"), "X", "")</f>
        <v/>
      </c>
      <c r="M241" s="106" t="s">
        <v>1204</v>
      </c>
      <c r="N241" s="42" t="s">
        <v>21</v>
      </c>
      <c r="O241" s="42" t="s">
        <v>68</v>
      </c>
      <c r="P241" s="42" t="s">
        <v>984</v>
      </c>
      <c r="Q241" s="101" t="s">
        <v>691</v>
      </c>
      <c r="R241" s="42"/>
      <c r="S241" s="42" t="s">
        <v>691</v>
      </c>
      <c r="T241" s="42"/>
      <c r="U241" s="42"/>
      <c r="V241" s="43"/>
    </row>
    <row r="242" spans="1:22" s="62" customFormat="1" ht="25.5" x14ac:dyDescent="0.2">
      <c r="A242" s="101" t="str">
        <f t="shared" si="390"/>
        <v>FreezerManufacturerTextPreBuilding/BuildingDetails/Appliances/Freezer/Manufacturer</v>
      </c>
      <c r="B242" s="42" t="s">
        <v>381</v>
      </c>
      <c r="C242" s="42" t="s">
        <v>45</v>
      </c>
      <c r="D242" s="42" t="s">
        <v>516</v>
      </c>
      <c r="E242" s="42" t="s">
        <v>7</v>
      </c>
      <c r="F242" s="43" t="str">
        <f t="shared" si="391"/>
        <v/>
      </c>
      <c r="G242" s="42" t="s">
        <v>7</v>
      </c>
      <c r="H242" s="43" t="str">
        <f t="shared" si="391"/>
        <v/>
      </c>
      <c r="I242" s="42" t="s">
        <v>7</v>
      </c>
      <c r="J242" s="43" t="str">
        <f t="shared" ref="J242" si="482">IF(OR(I242="Required", I242="Dependent &amp; Required"), "X", "")</f>
        <v/>
      </c>
      <c r="K242" s="43" t="s">
        <v>7</v>
      </c>
      <c r="L242" s="43" t="str">
        <f t="shared" ref="L242" si="483">IF(OR(K242="Required", K242="Dependent &amp; Required"), "X", "")</f>
        <v/>
      </c>
      <c r="M242" s="106" t="s">
        <v>1204</v>
      </c>
      <c r="N242" s="42" t="s">
        <v>21</v>
      </c>
      <c r="O242" s="42" t="s">
        <v>69</v>
      </c>
      <c r="P242" s="42" t="s">
        <v>1200</v>
      </c>
      <c r="Q242" s="101" t="s">
        <v>691</v>
      </c>
      <c r="R242" s="42"/>
      <c r="S242" s="42" t="s">
        <v>691</v>
      </c>
      <c r="T242" s="42"/>
      <c r="U242" s="42"/>
      <c r="V242" s="43"/>
    </row>
    <row r="243" spans="1:22" s="62" customFormat="1" ht="51" x14ac:dyDescent="0.2">
      <c r="A243" s="101" t="str">
        <f t="shared" si="390"/>
        <v>FreezerModel numberTextPreBuilding/BuildingDetails/Appliances/Freezer/ModelNumber</v>
      </c>
      <c r="B243" s="42" t="s">
        <v>381</v>
      </c>
      <c r="C243" s="42" t="s">
        <v>47</v>
      </c>
      <c r="D243" s="42" t="s">
        <v>516</v>
      </c>
      <c r="E243" s="42" t="s">
        <v>7</v>
      </c>
      <c r="F243" s="43" t="str">
        <f t="shared" si="391"/>
        <v/>
      </c>
      <c r="G243" s="42" t="s">
        <v>7</v>
      </c>
      <c r="H243" s="43" t="str">
        <f t="shared" si="391"/>
        <v/>
      </c>
      <c r="I243" s="42" t="s">
        <v>7</v>
      </c>
      <c r="J243" s="43" t="str">
        <f t="shared" ref="J243" si="484">IF(OR(I243="Required", I243="Dependent &amp; Required"), "X", "")</f>
        <v/>
      </c>
      <c r="K243" s="43" t="s">
        <v>7</v>
      </c>
      <c r="L243" s="43" t="str">
        <f t="shared" ref="L243" si="485">IF(OR(K243="Required", K243="Dependent &amp; Required"), "X", "")</f>
        <v/>
      </c>
      <c r="M243" s="106" t="s">
        <v>1204</v>
      </c>
      <c r="N243" s="42" t="s">
        <v>21</v>
      </c>
      <c r="O243" s="42" t="s">
        <v>70</v>
      </c>
      <c r="P243" s="42" t="s">
        <v>1200</v>
      </c>
      <c r="Q243" s="101" t="s">
        <v>691</v>
      </c>
      <c r="R243" s="42"/>
      <c r="S243" s="42" t="s">
        <v>691</v>
      </c>
      <c r="T243" s="42" t="s">
        <v>818</v>
      </c>
      <c r="U243" s="42"/>
      <c r="V243" s="43"/>
    </row>
    <row r="244" spans="1:22" s="62" customFormat="1" ht="25.5" x14ac:dyDescent="0.2">
      <c r="A244" s="101" t="str">
        <f t="shared" si="390"/>
        <v>FreezerRated annual kWhNumberPreBuilding/BuildingDetails/Appliances/Freezer/RatedAnnualkWh</v>
      </c>
      <c r="B244" s="42" t="s">
        <v>381</v>
      </c>
      <c r="C244" s="42" t="s">
        <v>71</v>
      </c>
      <c r="D244" s="42" t="s">
        <v>503</v>
      </c>
      <c r="E244" s="42" t="s">
        <v>7</v>
      </c>
      <c r="F244" s="43" t="str">
        <f t="shared" si="391"/>
        <v/>
      </c>
      <c r="G244" s="42" t="s">
        <v>7</v>
      </c>
      <c r="H244" s="43" t="str">
        <f t="shared" si="391"/>
        <v/>
      </c>
      <c r="I244" s="42" t="s">
        <v>7</v>
      </c>
      <c r="J244" s="43" t="str">
        <f t="shared" ref="J244" si="486">IF(OR(I244="Required", I244="Dependent &amp; Required"), "X", "")</f>
        <v/>
      </c>
      <c r="K244" s="43" t="s">
        <v>7</v>
      </c>
      <c r="L244" s="43" t="str">
        <f t="shared" ref="L244" si="487">IF(OR(K244="Required", K244="Dependent &amp; Required"), "X", "")</f>
        <v/>
      </c>
      <c r="M244" s="106" t="s">
        <v>1204</v>
      </c>
      <c r="N244" s="42" t="s">
        <v>21</v>
      </c>
      <c r="O244" s="42" t="s">
        <v>72</v>
      </c>
      <c r="P244" s="42" t="s">
        <v>1200</v>
      </c>
      <c r="Q244" s="101" t="s">
        <v>691</v>
      </c>
      <c r="R244" s="42"/>
      <c r="S244" s="42" t="s">
        <v>691</v>
      </c>
      <c r="T244" s="42"/>
      <c r="U244" s="42"/>
      <c r="V244" s="43"/>
    </row>
    <row r="245" spans="1:22" s="62" customFormat="1" ht="25.5" x14ac:dyDescent="0.2">
      <c r="A245" s="101" t="str">
        <f t="shared" si="390"/>
        <v>FreezerModel yearTextPreBuilding/BuildingDetails/Appliances/Freezer/ModelYear</v>
      </c>
      <c r="B245" s="42" t="s">
        <v>381</v>
      </c>
      <c r="C245" s="42" t="s">
        <v>51</v>
      </c>
      <c r="D245" s="42" t="s">
        <v>516</v>
      </c>
      <c r="E245" s="42" t="s">
        <v>7</v>
      </c>
      <c r="F245" s="43" t="str">
        <f t="shared" si="391"/>
        <v/>
      </c>
      <c r="G245" s="42" t="s">
        <v>7</v>
      </c>
      <c r="H245" s="43" t="str">
        <f t="shared" si="391"/>
        <v/>
      </c>
      <c r="I245" s="42" t="s">
        <v>7</v>
      </c>
      <c r="J245" s="43" t="str">
        <f t="shared" ref="J245" si="488">IF(OR(I245="Required", I245="Dependent &amp; Required"), "X", "")</f>
        <v/>
      </c>
      <c r="K245" s="43" t="s">
        <v>7</v>
      </c>
      <c r="L245" s="43" t="str">
        <f t="shared" ref="L245" si="489">IF(OR(K245="Required", K245="Dependent &amp; Required"), "X", "")</f>
        <v/>
      </c>
      <c r="M245" s="106" t="s">
        <v>1204</v>
      </c>
      <c r="N245" s="42" t="s">
        <v>21</v>
      </c>
      <c r="O245" s="42" t="s">
        <v>73</v>
      </c>
      <c r="P245" s="42" t="s">
        <v>1200</v>
      </c>
      <c r="Q245" s="101" t="s">
        <v>691</v>
      </c>
      <c r="R245" s="42"/>
      <c r="S245" s="42" t="s">
        <v>691</v>
      </c>
      <c r="T245" s="42"/>
      <c r="U245" s="42"/>
      <c r="V245" s="43"/>
    </row>
    <row r="246" spans="1:22" s="62" customFormat="1" ht="25.5" x14ac:dyDescent="0.2">
      <c r="A246" s="101" t="str">
        <f t="shared" si="390"/>
        <v>FreezerThird party certificationEnumerationProposedBuilding/BuildingDetails/Appliances/Freezer/ThirdPartyCertification</v>
      </c>
      <c r="B246" s="42" t="s">
        <v>381</v>
      </c>
      <c r="C246" s="42" t="s">
        <v>58</v>
      </c>
      <c r="D246" s="42" t="s">
        <v>504</v>
      </c>
      <c r="E246" s="42" t="s">
        <v>7</v>
      </c>
      <c r="F246" s="43" t="str">
        <f t="shared" si="391"/>
        <v/>
      </c>
      <c r="G246" s="42" t="s">
        <v>7</v>
      </c>
      <c r="H246" s="43" t="str">
        <f t="shared" si="391"/>
        <v/>
      </c>
      <c r="I246" s="42" t="s">
        <v>20</v>
      </c>
      <c r="J246" s="43" t="str">
        <f t="shared" ref="J246" si="490">IF(OR(I246="Required", I246="Dependent &amp; Required"), "X", "")</f>
        <v>X</v>
      </c>
      <c r="K246" s="43" t="s">
        <v>7</v>
      </c>
      <c r="L246" s="43" t="str">
        <f t="shared" ref="L246" si="491">IF(OR(K246="Required", K246="Dependent &amp; Required"), "X", "")</f>
        <v/>
      </c>
      <c r="M246" s="106" t="s">
        <v>1203</v>
      </c>
      <c r="N246" s="42" t="s">
        <v>28</v>
      </c>
      <c r="O246" s="42" t="s">
        <v>68</v>
      </c>
      <c r="P246" s="42" t="s">
        <v>984</v>
      </c>
      <c r="Q246" s="101" t="s">
        <v>691</v>
      </c>
      <c r="R246" s="42"/>
      <c r="S246" s="42" t="s">
        <v>691</v>
      </c>
      <c r="T246" s="42"/>
      <c r="U246" s="42"/>
      <c r="V246" s="43"/>
    </row>
    <row r="247" spans="1:22" s="62" customFormat="1" ht="25.5" x14ac:dyDescent="0.2">
      <c r="A247" s="101" t="str">
        <f t="shared" si="390"/>
        <v>FreezerManufacturerTextProposedBuilding/BuildingDetails/Appliances/Freezer/Manufacturer</v>
      </c>
      <c r="B247" s="42" t="s">
        <v>381</v>
      </c>
      <c r="C247" s="42" t="s">
        <v>45</v>
      </c>
      <c r="D247" s="42" t="s">
        <v>516</v>
      </c>
      <c r="E247" s="42" t="s">
        <v>7</v>
      </c>
      <c r="F247" s="43" t="str">
        <f t="shared" si="391"/>
        <v/>
      </c>
      <c r="G247" s="42" t="s">
        <v>7</v>
      </c>
      <c r="H247" s="43" t="str">
        <f t="shared" si="391"/>
        <v/>
      </c>
      <c r="I247" s="42" t="s">
        <v>7</v>
      </c>
      <c r="J247" s="43" t="str">
        <f t="shared" ref="J247" si="492">IF(OR(I247="Required", I247="Dependent &amp; Required"), "X", "")</f>
        <v/>
      </c>
      <c r="K247" s="43" t="s">
        <v>7</v>
      </c>
      <c r="L247" s="43" t="str">
        <f t="shared" ref="L247" si="493">IF(OR(K247="Required", K247="Dependent &amp; Required"), "X", "")</f>
        <v/>
      </c>
      <c r="M247" s="106" t="s">
        <v>1203</v>
      </c>
      <c r="N247" s="42" t="s">
        <v>28</v>
      </c>
      <c r="O247" s="42" t="s">
        <v>69</v>
      </c>
      <c r="P247" s="42" t="s">
        <v>1200</v>
      </c>
      <c r="Q247" s="101" t="s">
        <v>691</v>
      </c>
      <c r="R247" s="42"/>
      <c r="S247" s="42" t="s">
        <v>691</v>
      </c>
      <c r="T247" s="42"/>
      <c r="U247" s="42"/>
      <c r="V247" s="43"/>
    </row>
    <row r="248" spans="1:22" s="62" customFormat="1" ht="25.5" x14ac:dyDescent="0.2">
      <c r="A248" s="101" t="str">
        <f t="shared" si="390"/>
        <v>FreezerModel numberTextProposedBuilding/BuildingDetails/Appliances/Freezer/ModelNumber</v>
      </c>
      <c r="B248" s="42" t="s">
        <v>381</v>
      </c>
      <c r="C248" s="42" t="s">
        <v>47</v>
      </c>
      <c r="D248" s="42" t="s">
        <v>516</v>
      </c>
      <c r="E248" s="42" t="s">
        <v>7</v>
      </c>
      <c r="F248" s="43" t="str">
        <f t="shared" si="391"/>
        <v/>
      </c>
      <c r="G248" s="42" t="s">
        <v>7</v>
      </c>
      <c r="H248" s="43" t="str">
        <f t="shared" si="391"/>
        <v/>
      </c>
      <c r="I248" s="42" t="s">
        <v>7</v>
      </c>
      <c r="J248" s="43" t="str">
        <f t="shared" ref="J248" si="494">IF(OR(I248="Required", I248="Dependent &amp; Required"), "X", "")</f>
        <v/>
      </c>
      <c r="K248" s="43" t="s">
        <v>7</v>
      </c>
      <c r="L248" s="43" t="str">
        <f t="shared" ref="L248" si="495">IF(OR(K248="Required", K248="Dependent &amp; Required"), "X", "")</f>
        <v/>
      </c>
      <c r="M248" s="106" t="s">
        <v>1203</v>
      </c>
      <c r="N248" s="42" t="s">
        <v>28</v>
      </c>
      <c r="O248" s="42" t="s">
        <v>70</v>
      </c>
      <c r="P248" s="42" t="s">
        <v>1200</v>
      </c>
      <c r="Q248" s="101" t="s">
        <v>691</v>
      </c>
      <c r="R248" s="42"/>
      <c r="S248" s="42" t="s">
        <v>691</v>
      </c>
      <c r="T248" s="42"/>
      <c r="U248" s="42"/>
      <c r="V248" s="43"/>
    </row>
    <row r="249" spans="1:22" s="62" customFormat="1" ht="25.5" x14ac:dyDescent="0.2">
      <c r="A249" s="101" t="str">
        <f t="shared" si="390"/>
        <v>FreezerRated annual kWhNumberProposedBuilding/BuildingDetails/Appliances/Freezer/RatedAnnualkWh</v>
      </c>
      <c r="B249" s="42" t="s">
        <v>381</v>
      </c>
      <c r="C249" s="42" t="s">
        <v>71</v>
      </c>
      <c r="D249" s="42" t="s">
        <v>503</v>
      </c>
      <c r="E249" s="42" t="s">
        <v>7</v>
      </c>
      <c r="F249" s="43" t="str">
        <f t="shared" si="391"/>
        <v/>
      </c>
      <c r="G249" s="42" t="s">
        <v>7</v>
      </c>
      <c r="H249" s="43" t="str">
        <f t="shared" si="391"/>
        <v/>
      </c>
      <c r="I249" s="42" t="s">
        <v>7</v>
      </c>
      <c r="J249" s="43" t="str">
        <f t="shared" ref="J249" si="496">IF(OR(I249="Required", I249="Dependent &amp; Required"), "X", "")</f>
        <v/>
      </c>
      <c r="K249" s="43" t="s">
        <v>7</v>
      </c>
      <c r="L249" s="43" t="str">
        <f t="shared" ref="L249" si="497">IF(OR(K249="Required", K249="Dependent &amp; Required"), "X", "")</f>
        <v/>
      </c>
      <c r="M249" s="106" t="s">
        <v>1203</v>
      </c>
      <c r="N249" s="42" t="s">
        <v>28</v>
      </c>
      <c r="O249" s="42" t="s">
        <v>72</v>
      </c>
      <c r="P249" s="42" t="s">
        <v>1200</v>
      </c>
      <c r="Q249" s="101" t="s">
        <v>691</v>
      </c>
      <c r="R249" s="42"/>
      <c r="S249" s="42" t="s">
        <v>691</v>
      </c>
      <c r="T249" s="42"/>
      <c r="U249" s="42"/>
      <c r="V249" s="43"/>
    </row>
    <row r="250" spans="1:22" s="62" customFormat="1" ht="25.5" x14ac:dyDescent="0.2">
      <c r="A250" s="101" t="str">
        <f t="shared" si="390"/>
        <v>FreezerModel yearTextProposedBuilding/BuildingDetails/Appliances/Freezer/ModelYear</v>
      </c>
      <c r="B250" s="42" t="s">
        <v>381</v>
      </c>
      <c r="C250" s="42" t="s">
        <v>51</v>
      </c>
      <c r="D250" s="42" t="s">
        <v>516</v>
      </c>
      <c r="E250" s="42" t="s">
        <v>7</v>
      </c>
      <c r="F250" s="43" t="str">
        <f t="shared" si="391"/>
        <v/>
      </c>
      <c r="G250" s="42" t="s">
        <v>7</v>
      </c>
      <c r="H250" s="43" t="str">
        <f t="shared" si="391"/>
        <v/>
      </c>
      <c r="I250" s="42" t="s">
        <v>7</v>
      </c>
      <c r="J250" s="43" t="str">
        <f t="shared" ref="J250" si="498">IF(OR(I250="Required", I250="Dependent &amp; Required"), "X", "")</f>
        <v/>
      </c>
      <c r="K250" s="43" t="s">
        <v>7</v>
      </c>
      <c r="L250" s="43" t="str">
        <f t="shared" ref="L250" si="499">IF(OR(K250="Required", K250="Dependent &amp; Required"), "X", "")</f>
        <v/>
      </c>
      <c r="M250" s="106" t="s">
        <v>1203</v>
      </c>
      <c r="N250" s="42" t="s">
        <v>28</v>
      </c>
      <c r="O250" s="42" t="s">
        <v>73</v>
      </c>
      <c r="P250" s="42" t="s">
        <v>1200</v>
      </c>
      <c r="Q250" s="101" t="s">
        <v>691</v>
      </c>
      <c r="R250" s="42"/>
      <c r="S250" s="42" t="s">
        <v>691</v>
      </c>
      <c r="T250" s="42"/>
      <c r="U250" s="42"/>
      <c r="V250" s="43"/>
    </row>
    <row r="251" spans="1:22" s="62" customFormat="1" ht="38.25" x14ac:dyDescent="0.2">
      <c r="A251" s="101" t="str">
        <f t="shared" si="390"/>
        <v>FreezerThird party certificationEnumerationPostBuilding/BuildingDetails/Appliances/Freezer/ThirdPartyCertification</v>
      </c>
      <c r="B251" s="42" t="s">
        <v>381</v>
      </c>
      <c r="C251" s="42" t="s">
        <v>58</v>
      </c>
      <c r="D251" s="42" t="s">
        <v>504</v>
      </c>
      <c r="E251" s="42" t="s">
        <v>7</v>
      </c>
      <c r="F251" s="43" t="str">
        <f t="shared" si="391"/>
        <v/>
      </c>
      <c r="G251" s="42" t="s">
        <v>7</v>
      </c>
      <c r="H251" s="43" t="str">
        <f t="shared" si="391"/>
        <v/>
      </c>
      <c r="I251" s="42" t="s">
        <v>20</v>
      </c>
      <c r="J251" s="43" t="str">
        <f t="shared" ref="J251" si="500">IF(OR(I251="Required", I251="Dependent &amp; Required"), "X", "")</f>
        <v>X</v>
      </c>
      <c r="K251" s="43" t="s">
        <v>20</v>
      </c>
      <c r="L251" s="43" t="str">
        <f t="shared" ref="L251" si="501">IF(OR(K251="Required", K251="Dependent &amp; Required"), "X", "")</f>
        <v>X</v>
      </c>
      <c r="M251" s="106" t="s">
        <v>1205</v>
      </c>
      <c r="N251" s="42" t="s">
        <v>296</v>
      </c>
      <c r="O251" s="42" t="s">
        <v>68</v>
      </c>
      <c r="P251" s="42" t="s">
        <v>984</v>
      </c>
      <c r="Q251" s="101" t="s">
        <v>691</v>
      </c>
      <c r="R251" s="42"/>
      <c r="S251" s="42" t="s">
        <v>691</v>
      </c>
      <c r="T251" s="42"/>
      <c r="U251" s="42"/>
      <c r="V251" s="43"/>
    </row>
    <row r="252" spans="1:22" s="62" customFormat="1" ht="38.25" x14ac:dyDescent="0.2">
      <c r="A252" s="101" t="str">
        <f t="shared" si="390"/>
        <v>FreezerManufacturerTextPostBuilding/BuildingDetails/Appliances/Freezer/Manufacturer</v>
      </c>
      <c r="B252" s="42" t="s">
        <v>381</v>
      </c>
      <c r="C252" s="42" t="s">
        <v>45</v>
      </c>
      <c r="D252" s="42" t="s">
        <v>516</v>
      </c>
      <c r="E252" s="42" t="s">
        <v>7</v>
      </c>
      <c r="F252" s="43" t="str">
        <f t="shared" si="391"/>
        <v/>
      </c>
      <c r="G252" s="42" t="s">
        <v>7</v>
      </c>
      <c r="H252" s="43" t="str">
        <f t="shared" si="391"/>
        <v/>
      </c>
      <c r="I252" s="42" t="s">
        <v>7</v>
      </c>
      <c r="J252" s="43" t="str">
        <f t="shared" ref="J252" si="502">IF(OR(I252="Required", I252="Dependent &amp; Required"), "X", "")</f>
        <v/>
      </c>
      <c r="K252" s="43" t="s">
        <v>7</v>
      </c>
      <c r="L252" s="43" t="str">
        <f t="shared" ref="L252" si="503">IF(OR(K252="Required", K252="Dependent &amp; Required"), "X", "")</f>
        <v/>
      </c>
      <c r="M252" s="106" t="s">
        <v>1205</v>
      </c>
      <c r="N252" s="42" t="s">
        <v>296</v>
      </c>
      <c r="O252" s="42" t="s">
        <v>69</v>
      </c>
      <c r="P252" s="42" t="s">
        <v>1200</v>
      </c>
      <c r="Q252" s="101" t="s">
        <v>691</v>
      </c>
      <c r="R252" s="42"/>
      <c r="S252" s="42" t="s">
        <v>691</v>
      </c>
      <c r="T252" s="42"/>
      <c r="U252" s="42"/>
      <c r="V252" s="43"/>
    </row>
    <row r="253" spans="1:22" s="62" customFormat="1" ht="38.25" x14ac:dyDescent="0.2">
      <c r="A253" s="101" t="str">
        <f t="shared" si="390"/>
        <v>FreezerModel numberTextPostBuilding/BuildingDetails/Appliances/Freezer/ModelNumber</v>
      </c>
      <c r="B253" s="42" t="s">
        <v>381</v>
      </c>
      <c r="C253" s="42" t="s">
        <v>47</v>
      </c>
      <c r="D253" s="42" t="s">
        <v>516</v>
      </c>
      <c r="E253" s="42" t="s">
        <v>7</v>
      </c>
      <c r="F253" s="43" t="str">
        <f t="shared" si="391"/>
        <v/>
      </c>
      <c r="G253" s="42" t="s">
        <v>7</v>
      </c>
      <c r="H253" s="43" t="str">
        <f t="shared" si="391"/>
        <v/>
      </c>
      <c r="I253" s="42" t="s">
        <v>7</v>
      </c>
      <c r="J253" s="43" t="str">
        <f t="shared" ref="J253" si="504">IF(OR(I253="Required", I253="Dependent &amp; Required"), "X", "")</f>
        <v/>
      </c>
      <c r="K253" s="43" t="s">
        <v>7</v>
      </c>
      <c r="L253" s="43" t="str">
        <f t="shared" ref="L253" si="505">IF(OR(K253="Required", K253="Dependent &amp; Required"), "X", "")</f>
        <v/>
      </c>
      <c r="M253" s="106" t="s">
        <v>1205</v>
      </c>
      <c r="N253" s="42" t="s">
        <v>296</v>
      </c>
      <c r="O253" s="42" t="s">
        <v>70</v>
      </c>
      <c r="P253" s="42" t="s">
        <v>1200</v>
      </c>
      <c r="Q253" s="101" t="s">
        <v>691</v>
      </c>
      <c r="R253" s="42"/>
      <c r="S253" s="42" t="s">
        <v>691</v>
      </c>
      <c r="T253" s="42"/>
      <c r="U253" s="42"/>
      <c r="V253" s="43"/>
    </row>
    <row r="254" spans="1:22" s="62" customFormat="1" ht="38.25" x14ac:dyDescent="0.2">
      <c r="A254" s="101" t="str">
        <f t="shared" si="390"/>
        <v>FreezerRated annual kWhNumberPostBuilding/BuildingDetails/Appliances/Freezer/RatedAnnualkWh</v>
      </c>
      <c r="B254" s="42" t="s">
        <v>381</v>
      </c>
      <c r="C254" s="42" t="s">
        <v>71</v>
      </c>
      <c r="D254" s="42" t="s">
        <v>503</v>
      </c>
      <c r="E254" s="42" t="s">
        <v>7</v>
      </c>
      <c r="F254" s="43" t="str">
        <f t="shared" si="391"/>
        <v/>
      </c>
      <c r="G254" s="42" t="s">
        <v>7</v>
      </c>
      <c r="H254" s="43" t="str">
        <f t="shared" si="391"/>
        <v/>
      </c>
      <c r="I254" s="42" t="s">
        <v>7</v>
      </c>
      <c r="J254" s="43" t="str">
        <f t="shared" ref="J254" si="506">IF(OR(I254="Required", I254="Dependent &amp; Required"), "X", "")</f>
        <v/>
      </c>
      <c r="K254" s="43" t="s">
        <v>7</v>
      </c>
      <c r="L254" s="43" t="str">
        <f t="shared" ref="L254" si="507">IF(OR(K254="Required", K254="Dependent &amp; Required"), "X", "")</f>
        <v/>
      </c>
      <c r="M254" s="106" t="s">
        <v>1205</v>
      </c>
      <c r="N254" s="42" t="s">
        <v>296</v>
      </c>
      <c r="O254" s="42" t="s">
        <v>72</v>
      </c>
      <c r="P254" s="42" t="s">
        <v>1200</v>
      </c>
      <c r="Q254" s="101" t="s">
        <v>691</v>
      </c>
      <c r="R254" s="42"/>
      <c r="S254" s="42" t="s">
        <v>691</v>
      </c>
      <c r="T254" s="42"/>
      <c r="U254" s="42"/>
      <c r="V254" s="43"/>
    </row>
    <row r="255" spans="1:22" s="62" customFormat="1" ht="38.25" x14ac:dyDescent="0.2">
      <c r="A255" s="101" t="str">
        <f t="shared" si="390"/>
        <v>FreezerModel yearTextPostBuilding/BuildingDetails/Appliances/Freezer/ModelYear</v>
      </c>
      <c r="B255" s="42" t="s">
        <v>381</v>
      </c>
      <c r="C255" s="42" t="s">
        <v>51</v>
      </c>
      <c r="D255" s="42" t="s">
        <v>516</v>
      </c>
      <c r="E255" s="42" t="s">
        <v>7</v>
      </c>
      <c r="F255" s="43" t="str">
        <f t="shared" si="391"/>
        <v/>
      </c>
      <c r="G255" s="42" t="s">
        <v>7</v>
      </c>
      <c r="H255" s="43" t="str">
        <f t="shared" si="391"/>
        <v/>
      </c>
      <c r="I255" s="42" t="s">
        <v>7</v>
      </c>
      <c r="J255" s="43" t="str">
        <f t="shared" ref="J255" si="508">IF(OR(I255="Required", I255="Dependent &amp; Required"), "X", "")</f>
        <v/>
      </c>
      <c r="K255" s="43" t="s">
        <v>7</v>
      </c>
      <c r="L255" s="43" t="str">
        <f t="shared" ref="L255" si="509">IF(OR(K255="Required", K255="Dependent &amp; Required"), "X", "")</f>
        <v/>
      </c>
      <c r="M255" s="106" t="s">
        <v>1205</v>
      </c>
      <c r="N255" s="42" t="s">
        <v>296</v>
      </c>
      <c r="O255" s="42" t="s">
        <v>73</v>
      </c>
      <c r="P255" s="42" t="s">
        <v>1200</v>
      </c>
      <c r="Q255" s="101" t="s">
        <v>691</v>
      </c>
      <c r="R255" s="42"/>
      <c r="S255" s="42" t="s">
        <v>691</v>
      </c>
      <c r="T255" s="42"/>
      <c r="U255" s="42"/>
      <c r="V255" s="43"/>
    </row>
    <row r="256" spans="1:22" s="62" customFormat="1" ht="38.25" x14ac:dyDescent="0.2">
      <c r="A256" s="101" t="str">
        <f t="shared" si="390"/>
        <v>FreezerReplaced systemSystem IDPostProject/ProjectDetails/Measures/Measure/ReplacedComponents/ReplacedComponent</v>
      </c>
      <c r="B256" s="42" t="s">
        <v>381</v>
      </c>
      <c r="C256" s="42" t="s">
        <v>297</v>
      </c>
      <c r="D256" s="42" t="s">
        <v>117</v>
      </c>
      <c r="E256" s="42" t="s">
        <v>20</v>
      </c>
      <c r="F256" s="43" t="str">
        <f t="shared" si="391"/>
        <v>X</v>
      </c>
      <c r="G256" s="42" t="s">
        <v>20</v>
      </c>
      <c r="H256" s="43" t="str">
        <f t="shared" si="391"/>
        <v>X</v>
      </c>
      <c r="I256" s="42" t="s">
        <v>20</v>
      </c>
      <c r="J256" s="43" t="str">
        <f t="shared" ref="J256" si="510">IF(OR(I256="Required", I256="Dependent &amp; Required"), "X", "")</f>
        <v>X</v>
      </c>
      <c r="K256" s="43" t="s">
        <v>20</v>
      </c>
      <c r="L256" s="43" t="str">
        <f t="shared" ref="L256" si="511">IF(OR(K256="Required", K256="Dependent &amp; Required"), "X", "")</f>
        <v>X</v>
      </c>
      <c r="M256" s="106" t="s">
        <v>1205</v>
      </c>
      <c r="N256" s="42" t="s">
        <v>296</v>
      </c>
      <c r="O256" s="42" t="s">
        <v>298</v>
      </c>
      <c r="P256" s="42"/>
      <c r="Q256" s="101" t="s">
        <v>691</v>
      </c>
      <c r="R256" s="42"/>
      <c r="S256" s="42" t="s">
        <v>691</v>
      </c>
      <c r="T256" s="42"/>
      <c r="U256" s="42"/>
      <c r="V256" s="43"/>
    </row>
    <row r="257" spans="1:22" s="62" customFormat="1" ht="25.5" x14ac:dyDescent="0.2">
      <c r="A257" s="101" t="str">
        <f t="shared" si="390"/>
        <v>Health and safetyIs the clothes dryer properly vented?EnumerationPreBuilding/BuildingDetails/HealthAndSafety/Ventilation/OtherVentilationIssues/ClothesDryerVented</v>
      </c>
      <c r="B257" s="42" t="s">
        <v>652</v>
      </c>
      <c r="C257" s="42" t="s">
        <v>620</v>
      </c>
      <c r="D257" s="42" t="s">
        <v>504</v>
      </c>
      <c r="E257" s="42" t="s">
        <v>20</v>
      </c>
      <c r="F257" s="43" t="str">
        <f t="shared" si="391"/>
        <v>X</v>
      </c>
      <c r="G257" s="42" t="s">
        <v>7</v>
      </c>
      <c r="H257" s="43" t="str">
        <f t="shared" si="391"/>
        <v/>
      </c>
      <c r="I257" s="42" t="s">
        <v>7</v>
      </c>
      <c r="J257" s="43" t="str">
        <f t="shared" ref="J257" si="512">IF(OR(I257="Required", I257="Dependent &amp; Required"), "X", "")</f>
        <v/>
      </c>
      <c r="K257" s="43" t="s">
        <v>20</v>
      </c>
      <c r="L257" s="43" t="str">
        <f t="shared" ref="L257" si="513">IF(OR(K257="Required", K257="Dependent &amp; Required"), "X", "")</f>
        <v>X</v>
      </c>
      <c r="M257" s="106" t="s">
        <v>1204</v>
      </c>
      <c r="N257" s="42" t="s">
        <v>21</v>
      </c>
      <c r="O257" s="42" t="s">
        <v>651</v>
      </c>
      <c r="P257" s="42" t="s">
        <v>1200</v>
      </c>
      <c r="Q257" s="101" t="s">
        <v>691</v>
      </c>
      <c r="R257" s="42"/>
      <c r="S257" s="42" t="s">
        <v>691</v>
      </c>
      <c r="T257" s="42"/>
      <c r="U257" s="42"/>
      <c r="V257" s="43"/>
    </row>
    <row r="258" spans="1:22" s="62" customFormat="1" ht="25.5" x14ac:dyDescent="0.2">
      <c r="A258" s="101" t="str">
        <f t="shared" si="390"/>
        <v>Health and safetyIs the clothes dryer properly vented?EnumerationProposedBuilding/BuildingDetails/HealthAndSafety/Ventilation/OtherVentilationIssues/ClothesDryerVented</v>
      </c>
      <c r="B258" s="42" t="s">
        <v>652</v>
      </c>
      <c r="C258" s="42" t="s">
        <v>620</v>
      </c>
      <c r="D258" s="42" t="s">
        <v>504</v>
      </c>
      <c r="E258" s="42" t="s">
        <v>20</v>
      </c>
      <c r="F258" s="43" t="str">
        <f t="shared" si="391"/>
        <v>X</v>
      </c>
      <c r="G258" s="42" t="s">
        <v>7</v>
      </c>
      <c r="H258" s="43" t="str">
        <f t="shared" si="391"/>
        <v/>
      </c>
      <c r="I258" s="42" t="s">
        <v>7</v>
      </c>
      <c r="J258" s="43" t="str">
        <f t="shared" ref="J258" si="514">IF(OR(I258="Required", I258="Dependent &amp; Required"), "X", "")</f>
        <v/>
      </c>
      <c r="K258" s="43" t="s">
        <v>7</v>
      </c>
      <c r="L258" s="43" t="str">
        <f t="shared" ref="L258" si="515">IF(OR(K258="Required", K258="Dependent &amp; Required"), "X", "")</f>
        <v/>
      </c>
      <c r="M258" s="106" t="s">
        <v>1203</v>
      </c>
      <c r="N258" s="42" t="s">
        <v>28</v>
      </c>
      <c r="O258" s="42" t="s">
        <v>651</v>
      </c>
      <c r="P258" s="42" t="s">
        <v>1200</v>
      </c>
      <c r="Q258" s="101" t="s">
        <v>691</v>
      </c>
      <c r="R258" s="42"/>
      <c r="S258" s="42" t="s">
        <v>691</v>
      </c>
      <c r="T258" s="42"/>
      <c r="U258" s="42"/>
      <c r="V258" s="43"/>
    </row>
    <row r="259" spans="1:22" s="62" customFormat="1" ht="114.75" x14ac:dyDescent="0.2">
      <c r="A259" s="101" t="str">
        <f t="shared" si="390"/>
        <v>Health and safetyIs the clothes dryer properly vented?EnumerationPostBuilding/BuildingDetails/HealthAndSafety/Ventilation/OtherVentilationIssues/ClothesDryerVented</v>
      </c>
      <c r="B259" s="42" t="s">
        <v>652</v>
      </c>
      <c r="C259" s="42" t="s">
        <v>620</v>
      </c>
      <c r="D259" s="42" t="s">
        <v>504</v>
      </c>
      <c r="E259" s="42" t="s">
        <v>20</v>
      </c>
      <c r="F259" s="43" t="str">
        <f t="shared" si="391"/>
        <v>X</v>
      </c>
      <c r="G259" s="42" t="s">
        <v>7</v>
      </c>
      <c r="H259" s="43" t="str">
        <f t="shared" si="391"/>
        <v/>
      </c>
      <c r="I259" s="42" t="s">
        <v>7</v>
      </c>
      <c r="J259" s="43" t="str">
        <f t="shared" ref="J259" si="516">IF(OR(I259="Required", I259="Dependent &amp; Required"), "X", "")</f>
        <v/>
      </c>
      <c r="K259" s="43" t="s">
        <v>20</v>
      </c>
      <c r="L259" s="43" t="str">
        <f t="shared" ref="L259" si="517">IF(OR(K259="Required", K259="Dependent &amp; Required"), "X", "")</f>
        <v>X</v>
      </c>
      <c r="M259" s="106" t="s">
        <v>1205</v>
      </c>
      <c r="N259" s="42" t="s">
        <v>296</v>
      </c>
      <c r="O259" s="42" t="s">
        <v>651</v>
      </c>
      <c r="P259" s="42" t="s">
        <v>1200</v>
      </c>
      <c r="Q259" s="101" t="s">
        <v>691</v>
      </c>
      <c r="R259" s="42"/>
      <c r="S259" s="42" t="s">
        <v>691</v>
      </c>
      <c r="T259" s="42" t="s">
        <v>811</v>
      </c>
      <c r="U259" s="42"/>
      <c r="V259" s="43"/>
    </row>
    <row r="260" spans="1:22" s="62" customFormat="1" ht="25.5" x14ac:dyDescent="0.2">
      <c r="A260" s="101" t="str">
        <f t="shared" si="390"/>
        <v>Heat pumpAnnual cooling efficiency unitsEnumerationPreBuilding/BuildingDetails/Systems/HVAC/HVACPlant/HeatPump/AnnualCoolEfficiency/Unit</v>
      </c>
      <c r="B260" s="42" t="s">
        <v>142</v>
      </c>
      <c r="C260" s="42" t="s">
        <v>143</v>
      </c>
      <c r="D260" s="42" t="s">
        <v>504</v>
      </c>
      <c r="E260" s="42" t="s">
        <v>20</v>
      </c>
      <c r="F260" s="43" t="str">
        <f t="shared" si="391"/>
        <v>X</v>
      </c>
      <c r="G260" s="42" t="s">
        <v>20</v>
      </c>
      <c r="H260" s="43" t="str">
        <f t="shared" si="391"/>
        <v>X</v>
      </c>
      <c r="I260" s="42" t="s">
        <v>20</v>
      </c>
      <c r="J260" s="43" t="str">
        <f t="shared" ref="J260" si="518">IF(OR(I260="Required", I260="Dependent &amp; Required"), "X", "")</f>
        <v>X</v>
      </c>
      <c r="K260" s="43" t="s">
        <v>20</v>
      </c>
      <c r="L260" s="43" t="str">
        <f t="shared" ref="L260" si="519">IF(OR(K260="Required", K260="Dependent &amp; Required"), "X", "")</f>
        <v>X</v>
      </c>
      <c r="M260" s="106" t="s">
        <v>1204</v>
      </c>
      <c r="N260" s="42" t="s">
        <v>21</v>
      </c>
      <c r="O260" s="42" t="s">
        <v>144</v>
      </c>
      <c r="P260" s="42" t="s">
        <v>1009</v>
      </c>
      <c r="Q260" s="101" t="s">
        <v>691</v>
      </c>
      <c r="R260" s="42"/>
      <c r="S260" s="42" t="s">
        <v>691</v>
      </c>
      <c r="T260" s="42"/>
      <c r="U260" s="42"/>
      <c r="V260" s="43"/>
    </row>
    <row r="261" spans="1:22" s="62" customFormat="1" ht="51" x14ac:dyDescent="0.2">
      <c r="A261" s="101" t="str">
        <f t="shared" ref="A261:A324" si="520">IF(LEN(B261&amp;C261&amp;D261&amp;M261&amp;O261)&gt;255, LEFT(B261&amp;C261&amp;D261&amp;M261&amp;O261, 255), B261&amp;C261&amp;D261&amp;M261&amp;O261)</f>
        <v>Heat pumpAnnual cooling efficiency valueNumberPreBuilding/BuildingDetails/Systems/HVAC/HVACPlant/HeatPump/AnnualCoolEfficiency/Value</v>
      </c>
      <c r="B261" s="42" t="s">
        <v>142</v>
      </c>
      <c r="C261" s="42" t="s">
        <v>40</v>
      </c>
      <c r="D261" s="42" t="s">
        <v>503</v>
      </c>
      <c r="E261" s="42" t="s">
        <v>20</v>
      </c>
      <c r="F261" s="43" t="str">
        <f t="shared" ref="F261:H324" si="521">IF(OR(E261="Required", E261="Dependent &amp; Required"), "X", "")</f>
        <v>X</v>
      </c>
      <c r="G261" s="42" t="s">
        <v>20</v>
      </c>
      <c r="H261" s="43" t="str">
        <f t="shared" si="521"/>
        <v>X</v>
      </c>
      <c r="I261" s="42" t="s">
        <v>20</v>
      </c>
      <c r="J261" s="43" t="str">
        <f t="shared" ref="J261" si="522">IF(OR(I261="Required", I261="Dependent &amp; Required"), "X", "")</f>
        <v>X</v>
      </c>
      <c r="K261" s="43" t="s">
        <v>20</v>
      </c>
      <c r="L261" s="43" t="str">
        <f t="shared" ref="L261" si="523">IF(OR(K261="Required", K261="Dependent &amp; Required"), "X", "")</f>
        <v>X</v>
      </c>
      <c r="M261" s="106" t="s">
        <v>1204</v>
      </c>
      <c r="N261" s="42" t="s">
        <v>21</v>
      </c>
      <c r="O261" s="42" t="s">
        <v>145</v>
      </c>
      <c r="P261" s="42" t="s">
        <v>1010</v>
      </c>
      <c r="Q261" s="101" t="s">
        <v>691</v>
      </c>
      <c r="R261" s="42"/>
      <c r="S261" s="42" t="s">
        <v>691</v>
      </c>
      <c r="T261" s="42" t="s">
        <v>810</v>
      </c>
      <c r="U261" s="42"/>
      <c r="V261" s="43"/>
    </row>
    <row r="262" spans="1:22" s="62" customFormat="1" ht="25.5" x14ac:dyDescent="0.2">
      <c r="A262" s="101" t="str">
        <f t="shared" si="520"/>
        <v>Heat pumpFraction cool load servedFractionPreBuilding/BuildingDetails/Systems/HVAC/HVACPlant/HeatPump/FractionCoolLoadServed</v>
      </c>
      <c r="B262" s="42" t="s">
        <v>142</v>
      </c>
      <c r="C262" s="42" t="s">
        <v>146</v>
      </c>
      <c r="D262" s="42" t="s">
        <v>505</v>
      </c>
      <c r="E262" s="42" t="s">
        <v>20</v>
      </c>
      <c r="F262" s="43" t="str">
        <f t="shared" si="521"/>
        <v>X</v>
      </c>
      <c r="G262" s="42" t="s">
        <v>20</v>
      </c>
      <c r="H262" s="43" t="str">
        <f t="shared" si="521"/>
        <v>X</v>
      </c>
      <c r="I262" s="42" t="s">
        <v>20</v>
      </c>
      <c r="J262" s="43" t="str">
        <f t="shared" ref="J262" si="524">IF(OR(I262="Required", I262="Dependent &amp; Required"), "X", "")</f>
        <v>X</v>
      </c>
      <c r="K262" s="43" t="s">
        <v>20</v>
      </c>
      <c r="L262" s="43" t="str">
        <f t="shared" ref="L262" si="525">IF(OR(K262="Required", K262="Dependent &amp; Required"), "X", "")</f>
        <v>X</v>
      </c>
      <c r="M262" s="106" t="s">
        <v>1204</v>
      </c>
      <c r="N262" s="42" t="s">
        <v>21</v>
      </c>
      <c r="O262" s="42" t="s">
        <v>147</v>
      </c>
      <c r="P262" s="42" t="s">
        <v>1014</v>
      </c>
      <c r="Q262" s="101"/>
      <c r="R262" s="42"/>
      <c r="S262" s="42"/>
      <c r="T262" s="42"/>
      <c r="U262" s="42"/>
      <c r="V262" s="43"/>
    </row>
    <row r="263" spans="1:22" s="62" customFormat="1" ht="25.5" x14ac:dyDescent="0.2">
      <c r="A263" s="101" t="str">
        <f t="shared" si="520"/>
        <v>Heat pumpFraction heat load servedFractionPreBuilding/BuildingDetails/Systems/HVAC/HVACPlant/HeatPump/FractionHeatLoadServed</v>
      </c>
      <c r="B263" s="42" t="s">
        <v>142</v>
      </c>
      <c r="C263" s="42" t="s">
        <v>148</v>
      </c>
      <c r="D263" s="42" t="s">
        <v>505</v>
      </c>
      <c r="E263" s="42" t="s">
        <v>20</v>
      </c>
      <c r="F263" s="43" t="str">
        <f t="shared" si="521"/>
        <v>X</v>
      </c>
      <c r="G263" s="42" t="s">
        <v>20</v>
      </c>
      <c r="H263" s="43" t="str">
        <f t="shared" si="521"/>
        <v>X</v>
      </c>
      <c r="I263" s="42" t="s">
        <v>20</v>
      </c>
      <c r="J263" s="43" t="str">
        <f t="shared" ref="J263" si="526">IF(OR(I263="Required", I263="Dependent &amp; Required"), "X", "")</f>
        <v>X</v>
      </c>
      <c r="K263" s="43" t="s">
        <v>20</v>
      </c>
      <c r="L263" s="43" t="str">
        <f t="shared" ref="L263" si="527">IF(OR(K263="Required", K263="Dependent &amp; Required"), "X", "")</f>
        <v>X</v>
      </c>
      <c r="M263" s="106" t="s">
        <v>1204</v>
      </c>
      <c r="N263" s="42" t="s">
        <v>21</v>
      </c>
      <c r="O263" s="42" t="s">
        <v>149</v>
      </c>
      <c r="P263" s="42" t="s">
        <v>1015</v>
      </c>
      <c r="Q263" s="101"/>
      <c r="R263" s="42"/>
      <c r="S263" s="42"/>
      <c r="T263" s="42"/>
      <c r="U263" s="42"/>
      <c r="V263" s="43"/>
    </row>
    <row r="264" spans="1:22" s="62" customFormat="1" ht="25.5" x14ac:dyDescent="0.2">
      <c r="A264" s="101" t="str">
        <f t="shared" si="520"/>
        <v>Heat pumpHeat pump typeEnumerationPreBuilding/BuildingDetails/Systems/HVAC/HVACPlant/HeatPump/HeatPumpType</v>
      </c>
      <c r="B264" s="42" t="s">
        <v>142</v>
      </c>
      <c r="C264" s="42" t="s">
        <v>150</v>
      </c>
      <c r="D264" s="42" t="s">
        <v>504</v>
      </c>
      <c r="E264" s="42" t="s">
        <v>20</v>
      </c>
      <c r="F264" s="43" t="str">
        <f t="shared" si="521"/>
        <v>X</v>
      </c>
      <c r="G264" s="42" t="s">
        <v>20</v>
      </c>
      <c r="H264" s="43" t="str">
        <f t="shared" si="521"/>
        <v>X</v>
      </c>
      <c r="I264" s="42" t="s">
        <v>20</v>
      </c>
      <c r="J264" s="43" t="str">
        <f t="shared" ref="J264" si="528">IF(OR(I264="Required", I264="Dependent &amp; Required"), "X", "")</f>
        <v>X</v>
      </c>
      <c r="K264" s="43" t="s">
        <v>20</v>
      </c>
      <c r="L264" s="43" t="str">
        <f t="shared" ref="L264" si="529">IF(OR(K264="Required", K264="Dependent &amp; Required"), "X", "")</f>
        <v>X</v>
      </c>
      <c r="M264" s="106" t="s">
        <v>1204</v>
      </c>
      <c r="N264" s="42" t="s">
        <v>21</v>
      </c>
      <c r="O264" s="42" t="s">
        <v>151</v>
      </c>
      <c r="P264" s="42" t="s">
        <v>1016</v>
      </c>
      <c r="Q264" s="101"/>
      <c r="R264" s="42"/>
      <c r="S264" s="42"/>
      <c r="T264" s="42"/>
      <c r="U264" s="42"/>
      <c r="V264" s="43"/>
    </row>
    <row r="265" spans="1:22" s="62" customFormat="1" ht="25.5" x14ac:dyDescent="0.2">
      <c r="A265" s="101" t="str">
        <f t="shared" si="520"/>
        <v>Heat pumpAnnual heating efficiency unitsEnumerationPreBuilding/BuildingDetails/Systems/HVAC/HVACPlant/HeatPump/AnnualHeatEfficiency/Unit</v>
      </c>
      <c r="B265" s="42" t="s">
        <v>142</v>
      </c>
      <c r="C265" s="42" t="s">
        <v>152</v>
      </c>
      <c r="D265" s="42" t="s">
        <v>504</v>
      </c>
      <c r="E265" s="42" t="s">
        <v>20</v>
      </c>
      <c r="F265" s="43" t="str">
        <f t="shared" si="521"/>
        <v>X</v>
      </c>
      <c r="G265" s="42" t="s">
        <v>20</v>
      </c>
      <c r="H265" s="43" t="str">
        <f t="shared" si="521"/>
        <v>X</v>
      </c>
      <c r="I265" s="42" t="s">
        <v>20</v>
      </c>
      <c r="J265" s="43" t="str">
        <f t="shared" ref="J265" si="530">IF(OR(I265="Required", I265="Dependent &amp; Required"), "X", "")</f>
        <v>X</v>
      </c>
      <c r="K265" s="43" t="s">
        <v>20</v>
      </c>
      <c r="L265" s="43" t="str">
        <f t="shared" ref="L265" si="531">IF(OR(K265="Required", K265="Dependent &amp; Required"), "X", "")</f>
        <v>X</v>
      </c>
      <c r="M265" s="106" t="s">
        <v>1204</v>
      </c>
      <c r="N265" s="42" t="s">
        <v>21</v>
      </c>
      <c r="O265" s="42" t="s">
        <v>153</v>
      </c>
      <c r="P265" s="42" t="s">
        <v>1011</v>
      </c>
      <c r="Q265" s="101"/>
      <c r="R265" s="42"/>
      <c r="S265" s="42"/>
      <c r="T265" s="42"/>
      <c r="U265" s="42"/>
      <c r="V265" s="43"/>
    </row>
    <row r="266" spans="1:22" s="62" customFormat="1" ht="25.5" x14ac:dyDescent="0.2">
      <c r="A266" s="101" t="str">
        <f t="shared" si="520"/>
        <v>Heat pumpAnnual heating efficiency valueNumberPreBuilding/BuildingDetails/Systems/HVAC/HVACPlant/HeatPump/AnnualHeatEfficiency/Value</v>
      </c>
      <c r="B266" s="42" t="s">
        <v>142</v>
      </c>
      <c r="C266" s="42" t="s">
        <v>154</v>
      </c>
      <c r="D266" s="42" t="s">
        <v>503</v>
      </c>
      <c r="E266" s="42" t="s">
        <v>20</v>
      </c>
      <c r="F266" s="43" t="str">
        <f t="shared" si="521"/>
        <v>X</v>
      </c>
      <c r="G266" s="42" t="s">
        <v>20</v>
      </c>
      <c r="H266" s="43" t="str">
        <f t="shared" si="521"/>
        <v>X</v>
      </c>
      <c r="I266" s="42" t="s">
        <v>20</v>
      </c>
      <c r="J266" s="43" t="str">
        <f t="shared" ref="J266" si="532">IF(OR(I266="Required", I266="Dependent &amp; Required"), "X", "")</f>
        <v>X</v>
      </c>
      <c r="K266" s="43" t="s">
        <v>20</v>
      </c>
      <c r="L266" s="43" t="str">
        <f t="shared" ref="L266" si="533">IF(OR(K266="Required", K266="Dependent &amp; Required"), "X", "")</f>
        <v>X</v>
      </c>
      <c r="M266" s="106" t="s">
        <v>1204</v>
      </c>
      <c r="N266" s="42" t="s">
        <v>21</v>
      </c>
      <c r="O266" s="42" t="s">
        <v>155</v>
      </c>
      <c r="P266" s="42" t="s">
        <v>1012</v>
      </c>
      <c r="Q266" s="101"/>
      <c r="R266" s="42"/>
      <c r="S266" s="42"/>
      <c r="T266" s="42"/>
      <c r="U266" s="42"/>
      <c r="V266" s="43"/>
    </row>
    <row r="267" spans="1:22" s="62" customFormat="1" ht="25.5" x14ac:dyDescent="0.2">
      <c r="A267" s="101" t="str">
        <f t="shared" si="520"/>
        <v>Heat pumpManufacturerTextPreBuilding/BuildingDetails/Systems/HVAC/HVACPlant/HeatPump/Manufacturer</v>
      </c>
      <c r="B267" s="42" t="s">
        <v>142</v>
      </c>
      <c r="C267" s="42" t="s">
        <v>45</v>
      </c>
      <c r="D267" s="42" t="s">
        <v>516</v>
      </c>
      <c r="E267" s="42" t="s">
        <v>7</v>
      </c>
      <c r="F267" s="43" t="str">
        <f t="shared" si="521"/>
        <v/>
      </c>
      <c r="G267" s="42" t="s">
        <v>7</v>
      </c>
      <c r="H267" s="43" t="str">
        <f t="shared" si="521"/>
        <v/>
      </c>
      <c r="I267" s="42" t="s">
        <v>7</v>
      </c>
      <c r="J267" s="43" t="str">
        <f t="shared" ref="J267" si="534">IF(OR(I267="Required", I267="Dependent &amp; Required"), "X", "")</f>
        <v/>
      </c>
      <c r="K267" s="43" t="s">
        <v>7</v>
      </c>
      <c r="L267" s="43" t="str">
        <f t="shared" ref="L267" si="535">IF(OR(K267="Required", K267="Dependent &amp; Required"), "X", "")</f>
        <v/>
      </c>
      <c r="M267" s="106" t="s">
        <v>1204</v>
      </c>
      <c r="N267" s="42" t="s">
        <v>21</v>
      </c>
      <c r="O267" s="42" t="s">
        <v>156</v>
      </c>
      <c r="P267" s="42" t="s">
        <v>1200</v>
      </c>
      <c r="Q267" s="101"/>
      <c r="R267" s="42"/>
      <c r="S267" s="42"/>
      <c r="T267" s="42"/>
      <c r="U267" s="42"/>
      <c r="V267" s="43"/>
    </row>
    <row r="268" spans="1:22" s="62" customFormat="1" ht="25.5" x14ac:dyDescent="0.2">
      <c r="A268" s="101" t="str">
        <f t="shared" si="520"/>
        <v>Heat pumpModel numberTextPreBuilding/BuildingDetails/Systems/HVAC/HVACPlant/HeatPump/ModelNumber</v>
      </c>
      <c r="B268" s="42" t="s">
        <v>142</v>
      </c>
      <c r="C268" s="42" t="s">
        <v>47</v>
      </c>
      <c r="D268" s="42" t="s">
        <v>516</v>
      </c>
      <c r="E268" s="42" t="s">
        <v>7</v>
      </c>
      <c r="F268" s="43" t="str">
        <f t="shared" si="521"/>
        <v/>
      </c>
      <c r="G268" s="42" t="s">
        <v>7</v>
      </c>
      <c r="H268" s="43" t="str">
        <f t="shared" si="521"/>
        <v/>
      </c>
      <c r="I268" s="42" t="s">
        <v>7</v>
      </c>
      <c r="J268" s="43" t="str">
        <f t="shared" ref="J268" si="536">IF(OR(I268="Required", I268="Dependent &amp; Required"), "X", "")</f>
        <v/>
      </c>
      <c r="K268" s="43" t="s">
        <v>7</v>
      </c>
      <c r="L268" s="43" t="str">
        <f t="shared" ref="L268" si="537">IF(OR(K268="Required", K268="Dependent &amp; Required"), "X", "")</f>
        <v/>
      </c>
      <c r="M268" s="106" t="s">
        <v>1204</v>
      </c>
      <c r="N268" s="42" t="s">
        <v>21</v>
      </c>
      <c r="O268" s="42" t="s">
        <v>157</v>
      </c>
      <c r="P268" s="42" t="s">
        <v>1200</v>
      </c>
      <c r="Q268" s="101"/>
      <c r="R268" s="42"/>
      <c r="S268" s="42"/>
      <c r="T268" s="42"/>
      <c r="U268" s="42"/>
      <c r="V268" s="43"/>
    </row>
    <row r="269" spans="1:22" s="62" customFormat="1" ht="25.5" x14ac:dyDescent="0.2">
      <c r="A269" s="101" t="str">
        <f t="shared" si="520"/>
        <v>Heat pumpModel yearNumberPreBuilding/BuildingDetails/Systems/HVAC/HVACPlant/HeatPump/ModelYear</v>
      </c>
      <c r="B269" s="42" t="s">
        <v>142</v>
      </c>
      <c r="C269" s="42" t="s">
        <v>51</v>
      </c>
      <c r="D269" s="42" t="s">
        <v>503</v>
      </c>
      <c r="E269" s="42" t="s">
        <v>7</v>
      </c>
      <c r="F269" s="43" t="str">
        <f t="shared" si="521"/>
        <v/>
      </c>
      <c r="G269" s="42" t="s">
        <v>7</v>
      </c>
      <c r="H269" s="43" t="str">
        <f t="shared" si="521"/>
        <v/>
      </c>
      <c r="I269" s="42" t="s">
        <v>7</v>
      </c>
      <c r="J269" s="43" t="str">
        <f t="shared" ref="J269" si="538">IF(OR(I269="Required", I269="Dependent &amp; Required"), "X", "")</f>
        <v/>
      </c>
      <c r="K269" s="43" t="s">
        <v>7</v>
      </c>
      <c r="L269" s="43" t="str">
        <f t="shared" ref="L269" si="539">IF(OR(K269="Required", K269="Dependent &amp; Required"), "X", "")</f>
        <v/>
      </c>
      <c r="M269" s="106" t="s">
        <v>1204</v>
      </c>
      <c r="N269" s="42" t="s">
        <v>21</v>
      </c>
      <c r="O269" s="42" t="s">
        <v>158</v>
      </c>
      <c r="P269" s="42" t="s">
        <v>1200</v>
      </c>
      <c r="Q269" s="101"/>
      <c r="R269" s="42"/>
      <c r="S269" s="42"/>
      <c r="T269" s="42"/>
      <c r="U269" s="42"/>
      <c r="V269" s="43"/>
    </row>
    <row r="270" spans="1:22" s="62" customFormat="1" ht="25.5" x14ac:dyDescent="0.2">
      <c r="A270" s="101" t="str">
        <f t="shared" si="520"/>
        <v>Heat pumpThird party certificationEnumerationPreBuilding/BuildingDetails/Systems/HVAC/HVACPlant/HeatPump/ThirdPartyCertification</v>
      </c>
      <c r="B270" s="42" t="s">
        <v>142</v>
      </c>
      <c r="C270" s="42" t="s">
        <v>58</v>
      </c>
      <c r="D270" s="42" t="s">
        <v>504</v>
      </c>
      <c r="E270" s="42" t="s">
        <v>7</v>
      </c>
      <c r="F270" s="43" t="str">
        <f t="shared" si="521"/>
        <v/>
      </c>
      <c r="G270" s="42" t="s">
        <v>7</v>
      </c>
      <c r="H270" s="43" t="str">
        <f t="shared" si="521"/>
        <v/>
      </c>
      <c r="I270" s="42" t="s">
        <v>20</v>
      </c>
      <c r="J270" s="43" t="str">
        <f t="shared" ref="J270" si="540">IF(OR(I270="Required", I270="Dependent &amp; Required"), "X", "")</f>
        <v>X</v>
      </c>
      <c r="K270" s="43" t="s">
        <v>7</v>
      </c>
      <c r="L270" s="43" t="str">
        <f t="shared" ref="L270" si="541">IF(OR(K270="Required", K270="Dependent &amp; Required"), "X", "")</f>
        <v/>
      </c>
      <c r="M270" s="106" t="s">
        <v>1204</v>
      </c>
      <c r="N270" s="42" t="s">
        <v>21</v>
      </c>
      <c r="O270" s="42" t="s">
        <v>654</v>
      </c>
      <c r="P270" s="42" t="s">
        <v>1013</v>
      </c>
      <c r="Q270" s="101"/>
      <c r="R270" s="42"/>
      <c r="S270" s="42"/>
      <c r="T270" s="42"/>
      <c r="U270" s="42"/>
      <c r="V270" s="43"/>
    </row>
    <row r="271" spans="1:22" s="62" customFormat="1" ht="25.5" x14ac:dyDescent="0.2">
      <c r="A271" s="101" t="str">
        <f t="shared" si="520"/>
        <v>Heat pumpAnnual cooling efficiency unitsEnumerationProposedBuilding/BuildingDetails/Systems/HVAC/HVACPlant/HeatPump/AnnualCoolEfficiency/Unit</v>
      </c>
      <c r="B271" s="42" t="s">
        <v>142</v>
      </c>
      <c r="C271" s="42" t="s">
        <v>143</v>
      </c>
      <c r="D271" s="42" t="s">
        <v>504</v>
      </c>
      <c r="E271" s="42" t="s">
        <v>20</v>
      </c>
      <c r="F271" s="43" t="str">
        <f t="shared" si="521"/>
        <v>X</v>
      </c>
      <c r="G271" s="42" t="s">
        <v>20</v>
      </c>
      <c r="H271" s="43" t="str">
        <f t="shared" si="521"/>
        <v>X</v>
      </c>
      <c r="I271" s="42" t="s">
        <v>20</v>
      </c>
      <c r="J271" s="43" t="str">
        <f t="shared" ref="J271" si="542">IF(OR(I271="Required", I271="Dependent &amp; Required"), "X", "")</f>
        <v>X</v>
      </c>
      <c r="K271" s="43" t="s">
        <v>7</v>
      </c>
      <c r="L271" s="43" t="str">
        <f t="shared" ref="L271" si="543">IF(OR(K271="Required", K271="Dependent &amp; Required"), "X", "")</f>
        <v/>
      </c>
      <c r="M271" s="106" t="s">
        <v>1203</v>
      </c>
      <c r="N271" s="42" t="s">
        <v>28</v>
      </c>
      <c r="O271" s="42" t="s">
        <v>144</v>
      </c>
      <c r="P271" s="42" t="s">
        <v>1009</v>
      </c>
      <c r="Q271" s="101"/>
      <c r="R271" s="42"/>
      <c r="S271" s="42"/>
      <c r="T271" s="42"/>
      <c r="U271" s="42"/>
      <c r="V271" s="43"/>
    </row>
    <row r="272" spans="1:22" s="62" customFormat="1" ht="25.5" x14ac:dyDescent="0.2">
      <c r="A272" s="101" t="str">
        <f t="shared" si="520"/>
        <v>Heat pumpAnnual cooling efficiency valueNumberProposedBuilding/BuildingDetails/Systems/HVAC/HVACPlant/HeatPump/AnnualCoolEfficiency/Value</v>
      </c>
      <c r="B272" s="42" t="s">
        <v>142</v>
      </c>
      <c r="C272" s="42" t="s">
        <v>40</v>
      </c>
      <c r="D272" s="42" t="s">
        <v>503</v>
      </c>
      <c r="E272" s="42" t="s">
        <v>20</v>
      </c>
      <c r="F272" s="43" t="str">
        <f t="shared" si="521"/>
        <v>X</v>
      </c>
      <c r="G272" s="42" t="s">
        <v>20</v>
      </c>
      <c r="H272" s="43" t="str">
        <f t="shared" si="521"/>
        <v>X</v>
      </c>
      <c r="I272" s="42" t="s">
        <v>20</v>
      </c>
      <c r="J272" s="43" t="str">
        <f t="shared" ref="J272" si="544">IF(OR(I272="Required", I272="Dependent &amp; Required"), "X", "")</f>
        <v>X</v>
      </c>
      <c r="K272" s="43" t="s">
        <v>7</v>
      </c>
      <c r="L272" s="43" t="str">
        <f t="shared" ref="L272" si="545">IF(OR(K272="Required", K272="Dependent &amp; Required"), "X", "")</f>
        <v/>
      </c>
      <c r="M272" s="106" t="s">
        <v>1203</v>
      </c>
      <c r="N272" s="42" t="s">
        <v>28</v>
      </c>
      <c r="O272" s="42" t="s">
        <v>145</v>
      </c>
      <c r="P272" s="42" t="s">
        <v>1010</v>
      </c>
      <c r="Q272" s="101"/>
      <c r="R272" s="42"/>
      <c r="S272" s="42"/>
      <c r="T272" s="42"/>
      <c r="U272" s="42"/>
      <c r="V272" s="43"/>
    </row>
    <row r="273" spans="1:22" s="62" customFormat="1" ht="25.5" x14ac:dyDescent="0.2">
      <c r="A273" s="101" t="str">
        <f t="shared" si="520"/>
        <v>Heat pumpFraction cool load servedFractionProposedBuilding/BuildingDetails/Systems/HVAC/HVACPlant/HeatPump/FractionCoolLoadServed</v>
      </c>
      <c r="B273" s="42" t="s">
        <v>142</v>
      </c>
      <c r="C273" s="42" t="s">
        <v>146</v>
      </c>
      <c r="D273" s="42" t="s">
        <v>505</v>
      </c>
      <c r="E273" s="42" t="s">
        <v>20</v>
      </c>
      <c r="F273" s="43" t="str">
        <f t="shared" si="521"/>
        <v>X</v>
      </c>
      <c r="G273" s="42" t="s">
        <v>20</v>
      </c>
      <c r="H273" s="43" t="str">
        <f t="shared" si="521"/>
        <v>X</v>
      </c>
      <c r="I273" s="42" t="s">
        <v>20</v>
      </c>
      <c r="J273" s="43" t="str">
        <f t="shared" ref="J273" si="546">IF(OR(I273="Required", I273="Dependent &amp; Required"), "X", "")</f>
        <v>X</v>
      </c>
      <c r="K273" s="43" t="s">
        <v>7</v>
      </c>
      <c r="L273" s="43" t="str">
        <f t="shared" ref="L273" si="547">IF(OR(K273="Required", K273="Dependent &amp; Required"), "X", "")</f>
        <v/>
      </c>
      <c r="M273" s="106" t="s">
        <v>1203</v>
      </c>
      <c r="N273" s="42" t="s">
        <v>28</v>
      </c>
      <c r="O273" s="42" t="s">
        <v>147</v>
      </c>
      <c r="P273" s="42" t="s">
        <v>1014</v>
      </c>
      <c r="Q273" s="101"/>
      <c r="R273" s="42"/>
      <c r="S273" s="42"/>
      <c r="T273" s="42"/>
      <c r="U273" s="42"/>
      <c r="V273" s="43"/>
    </row>
    <row r="274" spans="1:22" s="62" customFormat="1" ht="25.5" x14ac:dyDescent="0.2">
      <c r="A274" s="101" t="str">
        <f t="shared" si="520"/>
        <v>Heat pumpFraction heat load servedFractionProposedBuilding/BuildingDetails/Systems/HVAC/HVACPlant/HeatPump/FractionHeatLoadServed</v>
      </c>
      <c r="B274" s="42" t="s">
        <v>142</v>
      </c>
      <c r="C274" s="42" t="s">
        <v>148</v>
      </c>
      <c r="D274" s="42" t="s">
        <v>505</v>
      </c>
      <c r="E274" s="42" t="s">
        <v>20</v>
      </c>
      <c r="F274" s="43" t="str">
        <f t="shared" si="521"/>
        <v>X</v>
      </c>
      <c r="G274" s="42" t="s">
        <v>20</v>
      </c>
      <c r="H274" s="43" t="str">
        <f t="shared" si="521"/>
        <v>X</v>
      </c>
      <c r="I274" s="42" t="s">
        <v>20</v>
      </c>
      <c r="J274" s="43" t="str">
        <f t="shared" ref="J274" si="548">IF(OR(I274="Required", I274="Dependent &amp; Required"), "X", "")</f>
        <v>X</v>
      </c>
      <c r="K274" s="43" t="s">
        <v>7</v>
      </c>
      <c r="L274" s="43" t="str">
        <f t="shared" ref="L274" si="549">IF(OR(K274="Required", K274="Dependent &amp; Required"), "X", "")</f>
        <v/>
      </c>
      <c r="M274" s="106" t="s">
        <v>1203</v>
      </c>
      <c r="N274" s="42" t="s">
        <v>28</v>
      </c>
      <c r="O274" s="42" t="s">
        <v>149</v>
      </c>
      <c r="P274" s="42" t="s">
        <v>1015</v>
      </c>
      <c r="Q274" s="101"/>
      <c r="R274" s="42"/>
      <c r="S274" s="42"/>
      <c r="T274" s="42"/>
      <c r="U274" s="42"/>
      <c r="V274" s="43"/>
    </row>
    <row r="275" spans="1:22" s="62" customFormat="1" ht="25.5" x14ac:dyDescent="0.2">
      <c r="A275" s="101" t="str">
        <f t="shared" si="520"/>
        <v>Heat pumpHeat pump typeEnumerationProposedBuilding/BuildingDetails/Systems/HVAC/HVACPlant/HeatPump/HeatPumpType</v>
      </c>
      <c r="B275" s="42" t="s">
        <v>142</v>
      </c>
      <c r="C275" s="42" t="s">
        <v>150</v>
      </c>
      <c r="D275" s="42" t="s">
        <v>504</v>
      </c>
      <c r="E275" s="42" t="s">
        <v>20</v>
      </c>
      <c r="F275" s="43" t="str">
        <f t="shared" si="521"/>
        <v>X</v>
      </c>
      <c r="G275" s="42" t="s">
        <v>20</v>
      </c>
      <c r="H275" s="43" t="str">
        <f t="shared" si="521"/>
        <v>X</v>
      </c>
      <c r="I275" s="42" t="s">
        <v>20</v>
      </c>
      <c r="J275" s="43" t="str">
        <f t="shared" ref="J275" si="550">IF(OR(I275="Required", I275="Dependent &amp; Required"), "X", "")</f>
        <v>X</v>
      </c>
      <c r="K275" s="43" t="s">
        <v>7</v>
      </c>
      <c r="L275" s="43" t="str">
        <f t="shared" ref="L275" si="551">IF(OR(K275="Required", K275="Dependent &amp; Required"), "X", "")</f>
        <v/>
      </c>
      <c r="M275" s="106" t="s">
        <v>1203</v>
      </c>
      <c r="N275" s="42" t="s">
        <v>28</v>
      </c>
      <c r="O275" s="42" t="s">
        <v>151</v>
      </c>
      <c r="P275" s="42" t="s">
        <v>1016</v>
      </c>
      <c r="Q275" s="101"/>
      <c r="R275" s="42"/>
      <c r="S275" s="42"/>
      <c r="T275" s="42"/>
      <c r="U275" s="42"/>
      <c r="V275" s="43"/>
    </row>
    <row r="276" spans="1:22" s="62" customFormat="1" ht="25.5" x14ac:dyDescent="0.2">
      <c r="A276" s="101" t="str">
        <f t="shared" si="520"/>
        <v>Heat pumpAnnual heating efficiency unitsEnumerationProposedBuilding/BuildingDetails/Systems/HVAC/HVACPlant/HeatPump/AnnualHeatEfficiency/Unit</v>
      </c>
      <c r="B276" s="42" t="s">
        <v>142</v>
      </c>
      <c r="C276" s="42" t="s">
        <v>152</v>
      </c>
      <c r="D276" s="42" t="s">
        <v>504</v>
      </c>
      <c r="E276" s="42" t="s">
        <v>20</v>
      </c>
      <c r="F276" s="43" t="str">
        <f t="shared" si="521"/>
        <v>X</v>
      </c>
      <c r="G276" s="42" t="s">
        <v>20</v>
      </c>
      <c r="H276" s="43" t="str">
        <f t="shared" si="521"/>
        <v>X</v>
      </c>
      <c r="I276" s="42" t="s">
        <v>20</v>
      </c>
      <c r="J276" s="43" t="str">
        <f t="shared" ref="J276" si="552">IF(OR(I276="Required", I276="Dependent &amp; Required"), "X", "")</f>
        <v>X</v>
      </c>
      <c r="K276" s="43" t="s">
        <v>7</v>
      </c>
      <c r="L276" s="43" t="str">
        <f t="shared" ref="L276" si="553">IF(OR(K276="Required", K276="Dependent &amp; Required"), "X", "")</f>
        <v/>
      </c>
      <c r="M276" s="106" t="s">
        <v>1203</v>
      </c>
      <c r="N276" s="42" t="s">
        <v>28</v>
      </c>
      <c r="O276" s="42" t="s">
        <v>153</v>
      </c>
      <c r="P276" s="42" t="s">
        <v>1011</v>
      </c>
      <c r="Q276" s="101"/>
      <c r="R276" s="42"/>
      <c r="S276" s="42"/>
      <c r="T276" s="42"/>
      <c r="U276" s="42"/>
      <c r="V276" s="43"/>
    </row>
    <row r="277" spans="1:22" s="62" customFormat="1" ht="25.5" x14ac:dyDescent="0.2">
      <c r="A277" s="101" t="str">
        <f t="shared" si="520"/>
        <v>Heat pumpAnnual heating efficiency valueNumberProposedBuilding/BuildingDetails/Systems/HVAC/HVACPlant/HeatPump/AnnualHeatEfficiency/Value</v>
      </c>
      <c r="B277" s="42" t="s">
        <v>142</v>
      </c>
      <c r="C277" s="42" t="s">
        <v>154</v>
      </c>
      <c r="D277" s="42" t="s">
        <v>503</v>
      </c>
      <c r="E277" s="42" t="s">
        <v>20</v>
      </c>
      <c r="F277" s="43" t="str">
        <f t="shared" si="521"/>
        <v>X</v>
      </c>
      <c r="G277" s="42" t="s">
        <v>20</v>
      </c>
      <c r="H277" s="43" t="str">
        <f t="shared" si="521"/>
        <v>X</v>
      </c>
      <c r="I277" s="42" t="s">
        <v>20</v>
      </c>
      <c r="J277" s="43" t="str">
        <f t="shared" ref="J277" si="554">IF(OR(I277="Required", I277="Dependent &amp; Required"), "X", "")</f>
        <v>X</v>
      </c>
      <c r="K277" s="43" t="s">
        <v>7</v>
      </c>
      <c r="L277" s="43" t="str">
        <f t="shared" ref="L277" si="555">IF(OR(K277="Required", K277="Dependent &amp; Required"), "X", "")</f>
        <v/>
      </c>
      <c r="M277" s="106" t="s">
        <v>1203</v>
      </c>
      <c r="N277" s="42" t="s">
        <v>28</v>
      </c>
      <c r="O277" s="42" t="s">
        <v>155</v>
      </c>
      <c r="P277" s="42" t="s">
        <v>1012</v>
      </c>
      <c r="Q277" s="101"/>
      <c r="R277" s="42"/>
      <c r="S277" s="42"/>
      <c r="T277" s="42"/>
      <c r="U277" s="42"/>
      <c r="V277" s="43"/>
    </row>
    <row r="278" spans="1:22" s="62" customFormat="1" ht="25.5" x14ac:dyDescent="0.2">
      <c r="A278" s="101" t="str">
        <f t="shared" si="520"/>
        <v>Heat pumpManufacturerTextProposedBuilding/BuildingDetails/Systems/HVAC/HVACPlant/HeatPump/Manufacturer</v>
      </c>
      <c r="B278" s="42" t="s">
        <v>142</v>
      </c>
      <c r="C278" s="42" t="s">
        <v>45</v>
      </c>
      <c r="D278" s="42" t="s">
        <v>516</v>
      </c>
      <c r="E278" s="42" t="s">
        <v>7</v>
      </c>
      <c r="F278" s="43" t="str">
        <f t="shared" si="521"/>
        <v/>
      </c>
      <c r="G278" s="42" t="s">
        <v>7</v>
      </c>
      <c r="H278" s="43" t="str">
        <f t="shared" si="521"/>
        <v/>
      </c>
      <c r="I278" s="42" t="s">
        <v>7</v>
      </c>
      <c r="J278" s="43" t="str">
        <f t="shared" ref="J278" si="556">IF(OR(I278="Required", I278="Dependent &amp; Required"), "X", "")</f>
        <v/>
      </c>
      <c r="K278" s="43" t="s">
        <v>7</v>
      </c>
      <c r="L278" s="43" t="str">
        <f t="shared" ref="L278" si="557">IF(OR(K278="Required", K278="Dependent &amp; Required"), "X", "")</f>
        <v/>
      </c>
      <c r="M278" s="106" t="s">
        <v>1203</v>
      </c>
      <c r="N278" s="42" t="s">
        <v>28</v>
      </c>
      <c r="O278" s="42" t="s">
        <v>156</v>
      </c>
      <c r="P278" s="42" t="s">
        <v>1200</v>
      </c>
      <c r="Q278" s="101"/>
      <c r="R278" s="42"/>
      <c r="S278" s="42"/>
      <c r="T278" s="42"/>
      <c r="U278" s="42"/>
      <c r="V278" s="43"/>
    </row>
    <row r="279" spans="1:22" s="62" customFormat="1" ht="25.5" x14ac:dyDescent="0.2">
      <c r="A279" s="101" t="str">
        <f t="shared" si="520"/>
        <v>Heat pumpModel numberTextProposedBuilding/BuildingDetails/Systems/HVAC/HVACPlant/HeatPump/ModelNumber</v>
      </c>
      <c r="B279" s="42" t="s">
        <v>142</v>
      </c>
      <c r="C279" s="42" t="s">
        <v>47</v>
      </c>
      <c r="D279" s="42" t="s">
        <v>516</v>
      </c>
      <c r="E279" s="42" t="s">
        <v>7</v>
      </c>
      <c r="F279" s="43" t="str">
        <f t="shared" si="521"/>
        <v/>
      </c>
      <c r="G279" s="42" t="s">
        <v>7</v>
      </c>
      <c r="H279" s="43" t="str">
        <f t="shared" si="521"/>
        <v/>
      </c>
      <c r="I279" s="42" t="s">
        <v>7</v>
      </c>
      <c r="J279" s="43" t="str">
        <f t="shared" ref="J279" si="558">IF(OR(I279="Required", I279="Dependent &amp; Required"), "X", "")</f>
        <v/>
      </c>
      <c r="K279" s="43" t="s">
        <v>7</v>
      </c>
      <c r="L279" s="43" t="str">
        <f t="shared" ref="L279" si="559">IF(OR(K279="Required", K279="Dependent &amp; Required"), "X", "")</f>
        <v/>
      </c>
      <c r="M279" s="106" t="s">
        <v>1203</v>
      </c>
      <c r="N279" s="42" t="s">
        <v>28</v>
      </c>
      <c r="O279" s="42" t="s">
        <v>157</v>
      </c>
      <c r="P279" s="42" t="s">
        <v>1200</v>
      </c>
      <c r="Q279" s="101"/>
      <c r="R279" s="42"/>
      <c r="S279" s="42"/>
      <c r="T279" s="42"/>
      <c r="U279" s="42"/>
      <c r="V279" s="43"/>
    </row>
    <row r="280" spans="1:22" s="62" customFormat="1" ht="25.5" x14ac:dyDescent="0.2">
      <c r="A280" s="101" t="str">
        <f t="shared" si="520"/>
        <v>Heat pumpModel yearNumberProposedBuilding/BuildingDetails/Systems/HVAC/HVACPlant/HeatPump/ModelYear</v>
      </c>
      <c r="B280" s="42" t="s">
        <v>142</v>
      </c>
      <c r="C280" s="42" t="s">
        <v>51</v>
      </c>
      <c r="D280" s="42" t="s">
        <v>503</v>
      </c>
      <c r="E280" s="42" t="s">
        <v>7</v>
      </c>
      <c r="F280" s="43" t="str">
        <f t="shared" si="521"/>
        <v/>
      </c>
      <c r="G280" s="42" t="s">
        <v>7</v>
      </c>
      <c r="H280" s="43" t="str">
        <f t="shared" si="521"/>
        <v/>
      </c>
      <c r="I280" s="42" t="s">
        <v>7</v>
      </c>
      <c r="J280" s="43" t="str">
        <f t="shared" ref="J280" si="560">IF(OR(I280="Required", I280="Dependent &amp; Required"), "X", "")</f>
        <v/>
      </c>
      <c r="K280" s="43" t="s">
        <v>7</v>
      </c>
      <c r="L280" s="43" t="str">
        <f t="shared" ref="L280" si="561">IF(OR(K280="Required", K280="Dependent &amp; Required"), "X", "")</f>
        <v/>
      </c>
      <c r="M280" s="106" t="s">
        <v>1203</v>
      </c>
      <c r="N280" s="42" t="s">
        <v>28</v>
      </c>
      <c r="O280" s="42" t="s">
        <v>158</v>
      </c>
      <c r="P280" s="42" t="s">
        <v>1200</v>
      </c>
      <c r="Q280" s="101"/>
      <c r="R280" s="42"/>
      <c r="S280" s="42"/>
      <c r="T280" s="42"/>
      <c r="U280" s="42"/>
      <c r="V280" s="43"/>
    </row>
    <row r="281" spans="1:22" s="62" customFormat="1" ht="25.5" x14ac:dyDescent="0.2">
      <c r="A281" s="101" t="str">
        <f t="shared" si="520"/>
        <v>Heat pumpThird party certificationEnumerationProposedBuilding/BuildingDetails/Systems/HVAC/HVACPlant/HeatPump/ThirdPartyCertification</v>
      </c>
      <c r="B281" s="42" t="s">
        <v>142</v>
      </c>
      <c r="C281" s="42" t="s">
        <v>58</v>
      </c>
      <c r="D281" s="42" t="s">
        <v>504</v>
      </c>
      <c r="E281" s="42" t="s">
        <v>7</v>
      </c>
      <c r="F281" s="43" t="str">
        <f t="shared" si="521"/>
        <v/>
      </c>
      <c r="G281" s="42" t="s">
        <v>7</v>
      </c>
      <c r="H281" s="43" t="str">
        <f t="shared" si="521"/>
        <v/>
      </c>
      <c r="I281" s="42" t="s">
        <v>20</v>
      </c>
      <c r="J281" s="43" t="str">
        <f t="shared" ref="J281" si="562">IF(OR(I281="Required", I281="Dependent &amp; Required"), "X", "")</f>
        <v>X</v>
      </c>
      <c r="K281" s="43" t="s">
        <v>7</v>
      </c>
      <c r="L281" s="43" t="str">
        <f t="shared" ref="L281" si="563">IF(OR(K281="Required", K281="Dependent &amp; Required"), "X", "")</f>
        <v/>
      </c>
      <c r="M281" s="106" t="s">
        <v>1203</v>
      </c>
      <c r="N281" s="42" t="s">
        <v>28</v>
      </c>
      <c r="O281" s="42" t="s">
        <v>654</v>
      </c>
      <c r="P281" s="42" t="s">
        <v>1013</v>
      </c>
      <c r="Q281" s="101"/>
      <c r="R281" s="42"/>
      <c r="S281" s="42"/>
      <c r="T281" s="42"/>
      <c r="U281" s="42"/>
      <c r="V281" s="43"/>
    </row>
    <row r="282" spans="1:22" s="62" customFormat="1" ht="38.25" x14ac:dyDescent="0.2">
      <c r="A282" s="101" t="str">
        <f t="shared" si="520"/>
        <v>Heat pumpAnnual cooling efficiency unitsEnumerationPostBuilding/BuildingDetails/Systems/HVAC/HVACPlant/HeatPump/AnnualCoolEfficiency/Unit</v>
      </c>
      <c r="B282" s="42" t="s">
        <v>142</v>
      </c>
      <c r="C282" s="42" t="s">
        <v>143</v>
      </c>
      <c r="D282" s="42" t="s">
        <v>504</v>
      </c>
      <c r="E282" s="42" t="s">
        <v>20</v>
      </c>
      <c r="F282" s="43" t="str">
        <f t="shared" si="521"/>
        <v>X</v>
      </c>
      <c r="G282" s="42" t="s">
        <v>20</v>
      </c>
      <c r="H282" s="43" t="str">
        <f t="shared" si="521"/>
        <v>X</v>
      </c>
      <c r="I282" s="42" t="s">
        <v>20</v>
      </c>
      <c r="J282" s="43" t="str">
        <f t="shared" ref="J282" si="564">IF(OR(I282="Required", I282="Dependent &amp; Required"), "X", "")</f>
        <v>X</v>
      </c>
      <c r="K282" s="43" t="s">
        <v>20</v>
      </c>
      <c r="L282" s="43" t="str">
        <f t="shared" ref="L282" si="565">IF(OR(K282="Required", K282="Dependent &amp; Required"), "X", "")</f>
        <v>X</v>
      </c>
      <c r="M282" s="106" t="s">
        <v>1205</v>
      </c>
      <c r="N282" s="42" t="s">
        <v>296</v>
      </c>
      <c r="O282" s="42" t="s">
        <v>144</v>
      </c>
      <c r="P282" s="42" t="s">
        <v>1009</v>
      </c>
      <c r="Q282" s="101"/>
      <c r="R282" s="42"/>
      <c r="S282" s="42"/>
      <c r="T282" s="42"/>
      <c r="U282" s="42"/>
      <c r="V282" s="43"/>
    </row>
    <row r="283" spans="1:22" s="62" customFormat="1" ht="38.25" x14ac:dyDescent="0.2">
      <c r="A283" s="101" t="str">
        <f t="shared" si="520"/>
        <v>Heat pumpAnnual cooling efficiency valueNumberPostBuilding/BuildingDetails/Systems/HVAC/HVACPlant/HeatPump/AnnualCoolEfficiency/Value</v>
      </c>
      <c r="B283" s="42" t="s">
        <v>142</v>
      </c>
      <c r="C283" s="42" t="s">
        <v>40</v>
      </c>
      <c r="D283" s="42" t="s">
        <v>503</v>
      </c>
      <c r="E283" s="42" t="s">
        <v>20</v>
      </c>
      <c r="F283" s="43" t="str">
        <f t="shared" si="521"/>
        <v>X</v>
      </c>
      <c r="G283" s="42" t="s">
        <v>20</v>
      </c>
      <c r="H283" s="43" t="str">
        <f t="shared" si="521"/>
        <v>X</v>
      </c>
      <c r="I283" s="42" t="s">
        <v>20</v>
      </c>
      <c r="J283" s="43" t="str">
        <f t="shared" ref="J283" si="566">IF(OR(I283="Required", I283="Dependent &amp; Required"), "X", "")</f>
        <v>X</v>
      </c>
      <c r="K283" s="43" t="s">
        <v>20</v>
      </c>
      <c r="L283" s="43" t="str">
        <f t="shared" ref="L283" si="567">IF(OR(K283="Required", K283="Dependent &amp; Required"), "X", "")</f>
        <v>X</v>
      </c>
      <c r="M283" s="106" t="s">
        <v>1205</v>
      </c>
      <c r="N283" s="42" t="s">
        <v>296</v>
      </c>
      <c r="O283" s="42" t="s">
        <v>145</v>
      </c>
      <c r="P283" s="42" t="s">
        <v>1010</v>
      </c>
      <c r="Q283" s="101"/>
      <c r="R283" s="42"/>
      <c r="S283" s="42"/>
      <c r="T283" s="42"/>
      <c r="U283" s="42"/>
      <c r="V283" s="43"/>
    </row>
    <row r="284" spans="1:22" s="62" customFormat="1" ht="38.25" x14ac:dyDescent="0.2">
      <c r="A284" s="101" t="str">
        <f t="shared" si="520"/>
        <v>Heat pumpFraction cool load servedFractionPostBuilding/BuildingDetails/Systems/HVAC/HVACPlant/HeatPump/FractionCoolLoadServed</v>
      </c>
      <c r="B284" s="42" t="s">
        <v>142</v>
      </c>
      <c r="C284" s="42" t="s">
        <v>146</v>
      </c>
      <c r="D284" s="42" t="s">
        <v>505</v>
      </c>
      <c r="E284" s="42" t="s">
        <v>20</v>
      </c>
      <c r="F284" s="43" t="str">
        <f t="shared" si="521"/>
        <v>X</v>
      </c>
      <c r="G284" s="42" t="s">
        <v>20</v>
      </c>
      <c r="H284" s="43" t="str">
        <f t="shared" si="521"/>
        <v>X</v>
      </c>
      <c r="I284" s="42" t="s">
        <v>20</v>
      </c>
      <c r="J284" s="43" t="str">
        <f t="shared" ref="J284" si="568">IF(OR(I284="Required", I284="Dependent &amp; Required"), "X", "")</f>
        <v>X</v>
      </c>
      <c r="K284" s="43" t="s">
        <v>20</v>
      </c>
      <c r="L284" s="43" t="str">
        <f t="shared" ref="L284" si="569">IF(OR(K284="Required", K284="Dependent &amp; Required"), "X", "")</f>
        <v>X</v>
      </c>
      <c r="M284" s="106" t="s">
        <v>1205</v>
      </c>
      <c r="N284" s="42" t="s">
        <v>296</v>
      </c>
      <c r="O284" s="42" t="s">
        <v>147</v>
      </c>
      <c r="P284" s="42" t="s">
        <v>1014</v>
      </c>
      <c r="Q284" s="101"/>
      <c r="R284" s="42"/>
      <c r="S284" s="42"/>
      <c r="T284" s="42"/>
      <c r="U284" s="42"/>
      <c r="V284" s="43"/>
    </row>
    <row r="285" spans="1:22" s="62" customFormat="1" ht="38.25" x14ac:dyDescent="0.2">
      <c r="A285" s="101" t="str">
        <f t="shared" si="520"/>
        <v>Heat pumpFraction heat load servedFractionPostBuilding/BuildingDetails/Systems/HVAC/HVACPlant/HeatPump/FractionHeatLoadServed</v>
      </c>
      <c r="B285" s="42" t="s">
        <v>142</v>
      </c>
      <c r="C285" s="42" t="s">
        <v>148</v>
      </c>
      <c r="D285" s="42" t="s">
        <v>505</v>
      </c>
      <c r="E285" s="42" t="s">
        <v>20</v>
      </c>
      <c r="F285" s="43" t="str">
        <f t="shared" si="521"/>
        <v>X</v>
      </c>
      <c r="G285" s="42" t="s">
        <v>20</v>
      </c>
      <c r="H285" s="43" t="str">
        <f t="shared" si="521"/>
        <v>X</v>
      </c>
      <c r="I285" s="42" t="s">
        <v>20</v>
      </c>
      <c r="J285" s="43" t="str">
        <f t="shared" ref="J285" si="570">IF(OR(I285="Required", I285="Dependent &amp; Required"), "X", "")</f>
        <v>X</v>
      </c>
      <c r="K285" s="43" t="s">
        <v>20</v>
      </c>
      <c r="L285" s="43" t="str">
        <f t="shared" ref="L285" si="571">IF(OR(K285="Required", K285="Dependent &amp; Required"), "X", "")</f>
        <v>X</v>
      </c>
      <c r="M285" s="106" t="s">
        <v>1205</v>
      </c>
      <c r="N285" s="42" t="s">
        <v>296</v>
      </c>
      <c r="O285" s="42" t="s">
        <v>149</v>
      </c>
      <c r="P285" s="42" t="s">
        <v>1015</v>
      </c>
      <c r="Q285" s="101"/>
      <c r="R285" s="42"/>
      <c r="S285" s="42"/>
      <c r="T285" s="42"/>
      <c r="U285" s="42"/>
      <c r="V285" s="43"/>
    </row>
    <row r="286" spans="1:22" s="62" customFormat="1" ht="38.25" x14ac:dyDescent="0.2">
      <c r="A286" s="101" t="str">
        <f t="shared" si="520"/>
        <v>Heat pumpHeat pump typeEnumerationPostBuilding/BuildingDetails/Systems/HVAC/HVACPlant/HeatPump/HeatPumpType</v>
      </c>
      <c r="B286" s="42" t="s">
        <v>142</v>
      </c>
      <c r="C286" s="42" t="s">
        <v>150</v>
      </c>
      <c r="D286" s="42" t="s">
        <v>504</v>
      </c>
      <c r="E286" s="42" t="s">
        <v>20</v>
      </c>
      <c r="F286" s="43" t="str">
        <f t="shared" si="521"/>
        <v>X</v>
      </c>
      <c r="G286" s="42" t="s">
        <v>20</v>
      </c>
      <c r="H286" s="43" t="str">
        <f t="shared" si="521"/>
        <v>X</v>
      </c>
      <c r="I286" s="42" t="s">
        <v>20</v>
      </c>
      <c r="J286" s="43" t="str">
        <f t="shared" ref="J286" si="572">IF(OR(I286="Required", I286="Dependent &amp; Required"), "X", "")</f>
        <v>X</v>
      </c>
      <c r="K286" s="43" t="s">
        <v>20</v>
      </c>
      <c r="L286" s="43" t="str">
        <f t="shared" ref="L286" si="573">IF(OR(K286="Required", K286="Dependent &amp; Required"), "X", "")</f>
        <v>X</v>
      </c>
      <c r="M286" s="106" t="s">
        <v>1205</v>
      </c>
      <c r="N286" s="42" t="s">
        <v>296</v>
      </c>
      <c r="O286" s="42" t="s">
        <v>151</v>
      </c>
      <c r="P286" s="42" t="s">
        <v>1016</v>
      </c>
      <c r="Q286" s="101"/>
      <c r="R286" s="42"/>
      <c r="S286" s="42"/>
      <c r="T286" s="42"/>
      <c r="U286" s="42"/>
      <c r="V286" s="43"/>
    </row>
    <row r="287" spans="1:22" s="62" customFormat="1" ht="38.25" x14ac:dyDescent="0.2">
      <c r="A287" s="101" t="str">
        <f t="shared" si="520"/>
        <v>Heat pumpAnnual heating efficiency unitsEnumerationPostBuilding/BuildingDetails/Systems/HVAC/HVACPlant/HeatPump/AnnualHeatEfficiency/Unit</v>
      </c>
      <c r="B287" s="42" t="s">
        <v>142</v>
      </c>
      <c r="C287" s="42" t="s">
        <v>152</v>
      </c>
      <c r="D287" s="42" t="s">
        <v>504</v>
      </c>
      <c r="E287" s="42" t="s">
        <v>20</v>
      </c>
      <c r="F287" s="43" t="str">
        <f t="shared" si="521"/>
        <v>X</v>
      </c>
      <c r="G287" s="42" t="s">
        <v>20</v>
      </c>
      <c r="H287" s="43" t="str">
        <f t="shared" si="521"/>
        <v>X</v>
      </c>
      <c r="I287" s="42" t="s">
        <v>20</v>
      </c>
      <c r="J287" s="43" t="str">
        <f t="shared" ref="J287" si="574">IF(OR(I287="Required", I287="Dependent &amp; Required"), "X", "")</f>
        <v>X</v>
      </c>
      <c r="K287" s="43" t="s">
        <v>20</v>
      </c>
      <c r="L287" s="43" t="str">
        <f t="shared" ref="L287" si="575">IF(OR(K287="Required", K287="Dependent &amp; Required"), "X", "")</f>
        <v>X</v>
      </c>
      <c r="M287" s="106" t="s">
        <v>1205</v>
      </c>
      <c r="N287" s="42" t="s">
        <v>296</v>
      </c>
      <c r="O287" s="42" t="s">
        <v>153</v>
      </c>
      <c r="P287" s="42" t="s">
        <v>1011</v>
      </c>
      <c r="Q287" s="101"/>
      <c r="R287" s="42"/>
      <c r="S287" s="42"/>
      <c r="T287" s="42"/>
      <c r="U287" s="42"/>
      <c r="V287" s="43"/>
    </row>
    <row r="288" spans="1:22" s="62" customFormat="1" ht="38.25" x14ac:dyDescent="0.2">
      <c r="A288" s="101" t="str">
        <f t="shared" si="520"/>
        <v>Heat pumpAnnual heating efficiency valueNumberPostBuilding/BuildingDetails/Systems/HVAC/HVACPlant/HeatPump/AnnualHeatEfficiency/Value</v>
      </c>
      <c r="B288" s="42" t="s">
        <v>142</v>
      </c>
      <c r="C288" s="42" t="s">
        <v>154</v>
      </c>
      <c r="D288" s="42" t="s">
        <v>503</v>
      </c>
      <c r="E288" s="42" t="s">
        <v>20</v>
      </c>
      <c r="F288" s="43" t="str">
        <f t="shared" si="521"/>
        <v>X</v>
      </c>
      <c r="G288" s="42" t="s">
        <v>20</v>
      </c>
      <c r="H288" s="43" t="str">
        <f t="shared" si="521"/>
        <v>X</v>
      </c>
      <c r="I288" s="42" t="s">
        <v>20</v>
      </c>
      <c r="J288" s="43" t="str">
        <f t="shared" ref="J288" si="576">IF(OR(I288="Required", I288="Dependent &amp; Required"), "X", "")</f>
        <v>X</v>
      </c>
      <c r="K288" s="43" t="s">
        <v>20</v>
      </c>
      <c r="L288" s="43" t="str">
        <f t="shared" ref="L288" si="577">IF(OR(K288="Required", K288="Dependent &amp; Required"), "X", "")</f>
        <v>X</v>
      </c>
      <c r="M288" s="106" t="s">
        <v>1205</v>
      </c>
      <c r="N288" s="42" t="s">
        <v>296</v>
      </c>
      <c r="O288" s="42" t="s">
        <v>155</v>
      </c>
      <c r="P288" s="42" t="s">
        <v>1012</v>
      </c>
      <c r="Q288" s="101"/>
      <c r="R288" s="42"/>
      <c r="S288" s="42"/>
      <c r="T288" s="42"/>
      <c r="U288" s="42"/>
      <c r="V288" s="43"/>
    </row>
    <row r="289" spans="1:22" s="62" customFormat="1" ht="38.25" x14ac:dyDescent="0.2">
      <c r="A289" s="101" t="str">
        <f t="shared" si="520"/>
        <v>Heat pumpManufacturerTextPostBuilding/BuildingDetails/Systems/HVAC/HVACPlant/HeatPump/Manufacturer</v>
      </c>
      <c r="B289" s="42" t="s">
        <v>142</v>
      </c>
      <c r="C289" s="42" t="s">
        <v>45</v>
      </c>
      <c r="D289" s="42" t="s">
        <v>516</v>
      </c>
      <c r="E289" s="42" t="s">
        <v>7</v>
      </c>
      <c r="F289" s="43" t="str">
        <f t="shared" si="521"/>
        <v/>
      </c>
      <c r="G289" s="42" t="s">
        <v>7</v>
      </c>
      <c r="H289" s="43" t="str">
        <f t="shared" si="521"/>
        <v/>
      </c>
      <c r="I289" s="42" t="s">
        <v>7</v>
      </c>
      <c r="J289" s="43" t="str">
        <f t="shared" ref="J289" si="578">IF(OR(I289="Required", I289="Dependent &amp; Required"), "X", "")</f>
        <v/>
      </c>
      <c r="K289" s="43" t="s">
        <v>7</v>
      </c>
      <c r="L289" s="43" t="str">
        <f t="shared" ref="L289" si="579">IF(OR(K289="Required", K289="Dependent &amp; Required"), "X", "")</f>
        <v/>
      </c>
      <c r="M289" s="106" t="s">
        <v>1205</v>
      </c>
      <c r="N289" s="42" t="s">
        <v>296</v>
      </c>
      <c r="O289" s="42" t="s">
        <v>156</v>
      </c>
      <c r="P289" s="42" t="s">
        <v>1200</v>
      </c>
      <c r="Q289" s="101"/>
      <c r="R289" s="42"/>
      <c r="S289" s="42"/>
      <c r="T289" s="42"/>
      <c r="U289" s="42"/>
      <c r="V289" s="43"/>
    </row>
    <row r="290" spans="1:22" s="62" customFormat="1" ht="38.25" x14ac:dyDescent="0.2">
      <c r="A290" s="101" t="str">
        <f t="shared" si="520"/>
        <v>Heat pumpModel numberTextPostBuilding/BuildingDetails/Systems/HVAC/HVACPlant/HeatPump/ModelNumber</v>
      </c>
      <c r="B290" s="42" t="s">
        <v>142</v>
      </c>
      <c r="C290" s="42" t="s">
        <v>47</v>
      </c>
      <c r="D290" s="42" t="s">
        <v>516</v>
      </c>
      <c r="E290" s="42" t="s">
        <v>7</v>
      </c>
      <c r="F290" s="43" t="str">
        <f t="shared" si="521"/>
        <v/>
      </c>
      <c r="G290" s="42" t="s">
        <v>7</v>
      </c>
      <c r="H290" s="43" t="str">
        <f t="shared" si="521"/>
        <v/>
      </c>
      <c r="I290" s="42" t="s">
        <v>7</v>
      </c>
      <c r="J290" s="43" t="str">
        <f t="shared" ref="J290" si="580">IF(OR(I290="Required", I290="Dependent &amp; Required"), "X", "")</f>
        <v/>
      </c>
      <c r="K290" s="43" t="s">
        <v>7</v>
      </c>
      <c r="L290" s="43" t="str">
        <f t="shared" ref="L290" si="581">IF(OR(K290="Required", K290="Dependent &amp; Required"), "X", "")</f>
        <v/>
      </c>
      <c r="M290" s="106" t="s">
        <v>1205</v>
      </c>
      <c r="N290" s="42" t="s">
        <v>296</v>
      </c>
      <c r="O290" s="42" t="s">
        <v>157</v>
      </c>
      <c r="P290" s="42" t="s">
        <v>1200</v>
      </c>
      <c r="Q290" s="101"/>
      <c r="R290" s="42"/>
      <c r="S290" s="42"/>
      <c r="T290" s="42"/>
      <c r="U290" s="42"/>
      <c r="V290" s="43"/>
    </row>
    <row r="291" spans="1:22" s="62" customFormat="1" ht="38.25" x14ac:dyDescent="0.2">
      <c r="A291" s="101" t="str">
        <f t="shared" si="520"/>
        <v>Heat pumpModel yearNumberPostBuilding/BuildingDetails/Systems/HVAC/HVACPlant/HeatPump/ModelYear</v>
      </c>
      <c r="B291" s="42" t="s">
        <v>142</v>
      </c>
      <c r="C291" s="42" t="s">
        <v>51</v>
      </c>
      <c r="D291" s="42" t="s">
        <v>503</v>
      </c>
      <c r="E291" s="42" t="s">
        <v>7</v>
      </c>
      <c r="F291" s="43" t="str">
        <f t="shared" si="521"/>
        <v/>
      </c>
      <c r="G291" s="42" t="s">
        <v>7</v>
      </c>
      <c r="H291" s="43" t="str">
        <f t="shared" si="521"/>
        <v/>
      </c>
      <c r="I291" s="42" t="s">
        <v>7</v>
      </c>
      <c r="J291" s="43" t="str">
        <f t="shared" ref="J291" si="582">IF(OR(I291="Required", I291="Dependent &amp; Required"), "X", "")</f>
        <v/>
      </c>
      <c r="K291" s="43" t="s">
        <v>7</v>
      </c>
      <c r="L291" s="43" t="str">
        <f t="shared" ref="L291" si="583">IF(OR(K291="Required", K291="Dependent &amp; Required"), "X", "")</f>
        <v/>
      </c>
      <c r="M291" s="106" t="s">
        <v>1205</v>
      </c>
      <c r="N291" s="42" t="s">
        <v>296</v>
      </c>
      <c r="O291" s="42" t="s">
        <v>158</v>
      </c>
      <c r="P291" s="42" t="s">
        <v>1200</v>
      </c>
      <c r="Q291" s="101"/>
      <c r="R291" s="42"/>
      <c r="S291" s="42"/>
      <c r="T291" s="42"/>
      <c r="U291" s="42"/>
      <c r="V291" s="43"/>
    </row>
    <row r="292" spans="1:22" s="62" customFormat="1" ht="38.25" x14ac:dyDescent="0.2">
      <c r="A292" s="101" t="str">
        <f t="shared" si="520"/>
        <v>Heat pumpThird party certificationEnumerationPostBuilding/BuildingDetails/Systems/HVAC/HVACPlant/HeatPump/ThirdPartyCertification</v>
      </c>
      <c r="B292" s="42" t="s">
        <v>142</v>
      </c>
      <c r="C292" s="42" t="s">
        <v>58</v>
      </c>
      <c r="D292" s="42" t="s">
        <v>504</v>
      </c>
      <c r="E292" s="42" t="s">
        <v>7</v>
      </c>
      <c r="F292" s="43" t="str">
        <f t="shared" si="521"/>
        <v/>
      </c>
      <c r="G292" s="42" t="s">
        <v>7</v>
      </c>
      <c r="H292" s="43" t="str">
        <f t="shared" si="521"/>
        <v/>
      </c>
      <c r="I292" s="42" t="s">
        <v>20</v>
      </c>
      <c r="J292" s="43" t="str">
        <f t="shared" ref="J292" si="584">IF(OR(I292="Required", I292="Dependent &amp; Required"), "X", "")</f>
        <v>X</v>
      </c>
      <c r="K292" s="43" t="s">
        <v>20</v>
      </c>
      <c r="L292" s="43" t="str">
        <f t="shared" ref="L292" si="585">IF(OR(K292="Required", K292="Dependent &amp; Required"), "X", "")</f>
        <v>X</v>
      </c>
      <c r="M292" s="106" t="s">
        <v>1205</v>
      </c>
      <c r="N292" s="42" t="s">
        <v>296</v>
      </c>
      <c r="O292" s="42" t="s">
        <v>654</v>
      </c>
      <c r="P292" s="42" t="s">
        <v>1013</v>
      </c>
      <c r="Q292" s="101"/>
      <c r="R292" s="42"/>
      <c r="S292" s="42"/>
      <c r="T292" s="42"/>
      <c r="U292" s="42"/>
      <c r="V292" s="43"/>
    </row>
    <row r="293" spans="1:22" s="62" customFormat="1" ht="25.5" x14ac:dyDescent="0.2">
      <c r="A293" s="101" t="str">
        <f t="shared" si="520"/>
        <v>HeatingFraction of heating load servedFractionPreBuilding/BuildingDetails/Systems/HVAC/HVACPlant/HeatingSystem/FractionHeatLoadServed</v>
      </c>
      <c r="B293" s="42" t="s">
        <v>333</v>
      </c>
      <c r="C293" s="42" t="s">
        <v>159</v>
      </c>
      <c r="D293" s="42" t="s">
        <v>505</v>
      </c>
      <c r="E293" s="42" t="s">
        <v>20</v>
      </c>
      <c r="F293" s="43" t="str">
        <f t="shared" si="521"/>
        <v>X</v>
      </c>
      <c r="G293" s="42" t="s">
        <v>20</v>
      </c>
      <c r="H293" s="43" t="str">
        <f t="shared" si="521"/>
        <v>X</v>
      </c>
      <c r="I293" s="42" t="s">
        <v>20</v>
      </c>
      <c r="J293" s="43" t="str">
        <f t="shared" ref="J293" si="586">IF(OR(I293="Required", I293="Dependent &amp; Required"), "X", "")</f>
        <v>X</v>
      </c>
      <c r="K293" s="43" t="s">
        <v>20</v>
      </c>
      <c r="L293" s="43" t="str">
        <f t="shared" ref="L293" si="587">IF(OR(K293="Required", K293="Dependent &amp; Required"), "X", "")</f>
        <v>X</v>
      </c>
      <c r="M293" s="106" t="s">
        <v>1204</v>
      </c>
      <c r="N293" s="42" t="s">
        <v>21</v>
      </c>
      <c r="O293" s="42" t="s">
        <v>160</v>
      </c>
      <c r="P293" s="42" t="s">
        <v>1001</v>
      </c>
      <c r="Q293" s="101"/>
      <c r="R293" s="42"/>
      <c r="S293" s="42"/>
      <c r="T293" s="42"/>
      <c r="U293" s="42"/>
      <c r="V293" s="43"/>
    </row>
    <row r="294" spans="1:22" s="62" customFormat="1" ht="25.5" x14ac:dyDescent="0.2">
      <c r="A294" s="101" t="str">
        <f t="shared" si="520"/>
        <v>HeatingFuelEnumerationPreBuilding/BuildingDetails/Systems/HVAC/HVACPlant/HeatingSystem/HeatingSystemFuel</v>
      </c>
      <c r="B294" s="42" t="s">
        <v>333</v>
      </c>
      <c r="C294" s="42" t="s">
        <v>74</v>
      </c>
      <c r="D294" s="42" t="s">
        <v>504</v>
      </c>
      <c r="E294" s="42" t="s">
        <v>20</v>
      </c>
      <c r="F294" s="43" t="str">
        <f t="shared" si="521"/>
        <v>X</v>
      </c>
      <c r="G294" s="42" t="s">
        <v>20</v>
      </c>
      <c r="H294" s="43" t="str">
        <f t="shared" si="521"/>
        <v>X</v>
      </c>
      <c r="I294" s="42" t="s">
        <v>20</v>
      </c>
      <c r="J294" s="43" t="str">
        <f t="shared" ref="J294" si="588">IF(OR(I294="Required", I294="Dependent &amp; Required"), "X", "")</f>
        <v>X</v>
      </c>
      <c r="K294" s="43" t="s">
        <v>20</v>
      </c>
      <c r="L294" s="43" t="str">
        <f t="shared" ref="L294" si="589">IF(OR(K294="Required", K294="Dependent &amp; Required"), "X", "")</f>
        <v>X</v>
      </c>
      <c r="M294" s="106" t="s">
        <v>1204</v>
      </c>
      <c r="N294" s="42" t="s">
        <v>21</v>
      </c>
      <c r="O294" s="42" t="s">
        <v>161</v>
      </c>
      <c r="P294" s="42" t="s">
        <v>993</v>
      </c>
      <c r="Q294" s="101"/>
      <c r="R294" s="42"/>
      <c r="S294" s="42"/>
      <c r="T294" s="42"/>
      <c r="U294" s="42"/>
      <c r="V294" s="43"/>
    </row>
    <row r="295" spans="1:22" s="62" customFormat="1" ht="25.5" x14ac:dyDescent="0.2">
      <c r="A295" s="101" t="str">
        <f t="shared" si="520"/>
        <v>HeatingAnnual heating efficiency unitsEnumerationPreBuilding/BuildingDetails/Systems/HVAC/HVACPlant/HeatingSystem/AnnualHeatingEfficiency/Unit</v>
      </c>
      <c r="B295" s="42" t="s">
        <v>333</v>
      </c>
      <c r="C295" s="42" t="s">
        <v>152</v>
      </c>
      <c r="D295" s="42" t="s">
        <v>504</v>
      </c>
      <c r="E295" s="42" t="s">
        <v>20</v>
      </c>
      <c r="F295" s="43" t="str">
        <f t="shared" si="521"/>
        <v>X</v>
      </c>
      <c r="G295" s="42" t="s">
        <v>20</v>
      </c>
      <c r="H295" s="43" t="str">
        <f t="shared" si="521"/>
        <v>X</v>
      </c>
      <c r="I295" s="42" t="s">
        <v>20</v>
      </c>
      <c r="J295" s="43" t="str">
        <f t="shared" ref="J295" si="590">IF(OR(I295="Required", I295="Dependent &amp; Required"), "X", "")</f>
        <v>X</v>
      </c>
      <c r="K295" s="43" t="s">
        <v>20</v>
      </c>
      <c r="L295" s="43" t="str">
        <f t="shared" ref="L295" si="591">IF(OR(K295="Required", K295="Dependent &amp; Required"), "X", "")</f>
        <v>X</v>
      </c>
      <c r="M295" s="106" t="s">
        <v>1204</v>
      </c>
      <c r="N295" s="42" t="s">
        <v>21</v>
      </c>
      <c r="O295" s="42" t="s">
        <v>162</v>
      </c>
      <c r="P295" s="42" t="s">
        <v>995</v>
      </c>
      <c r="Q295" s="101"/>
      <c r="R295" s="42"/>
      <c r="S295" s="42"/>
      <c r="T295" s="42"/>
      <c r="U295" s="42"/>
      <c r="V295" s="43"/>
    </row>
    <row r="296" spans="1:22" s="62" customFormat="1" ht="25.5" x14ac:dyDescent="0.2">
      <c r="A296" s="101" t="str">
        <f t="shared" si="520"/>
        <v>HeatingAnnual heating efficiency valueNumberPreBuilding/BuildingDetails/Systems/HVAC/HVACPlant/HeatingSystem/AnnualHeatingEfficiency/Value</v>
      </c>
      <c r="B296" s="42" t="s">
        <v>333</v>
      </c>
      <c r="C296" s="42" t="s">
        <v>154</v>
      </c>
      <c r="D296" s="42" t="s">
        <v>503</v>
      </c>
      <c r="E296" s="42" t="s">
        <v>20</v>
      </c>
      <c r="F296" s="43" t="str">
        <f t="shared" si="521"/>
        <v>X</v>
      </c>
      <c r="G296" s="42" t="s">
        <v>20</v>
      </c>
      <c r="H296" s="43" t="str">
        <f t="shared" si="521"/>
        <v>X</v>
      </c>
      <c r="I296" s="42" t="s">
        <v>20</v>
      </c>
      <c r="J296" s="43" t="str">
        <f t="shared" ref="J296" si="592">IF(OR(I296="Required", I296="Dependent &amp; Required"), "X", "")</f>
        <v>X</v>
      </c>
      <c r="K296" s="43" t="s">
        <v>20</v>
      </c>
      <c r="L296" s="43" t="str">
        <f t="shared" ref="L296" si="593">IF(OR(K296="Required", K296="Dependent &amp; Required"), "X", "")</f>
        <v>X</v>
      </c>
      <c r="M296" s="106" t="s">
        <v>1204</v>
      </c>
      <c r="N296" s="42" t="s">
        <v>21</v>
      </c>
      <c r="O296" s="42" t="s">
        <v>163</v>
      </c>
      <c r="P296" s="42" t="s">
        <v>996</v>
      </c>
      <c r="Q296" s="101"/>
      <c r="R296" s="42"/>
      <c r="S296" s="42"/>
      <c r="T296" s="42"/>
      <c r="U296" s="42"/>
      <c r="V296" s="43"/>
    </row>
    <row r="297" spans="1:22" s="62" customFormat="1" ht="25.5" x14ac:dyDescent="0.2">
      <c r="A297" s="101" t="str">
        <f t="shared" si="520"/>
        <v>HeatingUnit locationEnumerationPreBuilding/BuildingDetails/Systems/HVAC/HVACPlant/HeatingSystem/UnitLocation</v>
      </c>
      <c r="B297" s="42" t="s">
        <v>333</v>
      </c>
      <c r="C297" s="42" t="s">
        <v>164</v>
      </c>
      <c r="D297" s="42" t="s">
        <v>504</v>
      </c>
      <c r="E297" s="42" t="s">
        <v>20</v>
      </c>
      <c r="F297" s="43" t="str">
        <f t="shared" si="521"/>
        <v>X</v>
      </c>
      <c r="G297" s="42" t="s">
        <v>20</v>
      </c>
      <c r="H297" s="43" t="str">
        <f t="shared" si="521"/>
        <v>X</v>
      </c>
      <c r="I297" s="42" t="s">
        <v>7</v>
      </c>
      <c r="J297" s="43" t="str">
        <f t="shared" ref="J297" si="594">IF(OR(I297="Required", I297="Dependent &amp; Required"), "X", "")</f>
        <v/>
      </c>
      <c r="K297" s="43" t="s">
        <v>20</v>
      </c>
      <c r="L297" s="43" t="str">
        <f t="shared" ref="L297" si="595">IF(OR(K297="Required", K297="Dependent &amp; Required"), "X", "")</f>
        <v>X</v>
      </c>
      <c r="M297" s="106" t="s">
        <v>1204</v>
      </c>
      <c r="N297" s="42" t="s">
        <v>21</v>
      </c>
      <c r="O297" s="42" t="s">
        <v>165</v>
      </c>
      <c r="P297" s="42" t="s">
        <v>1200</v>
      </c>
      <c r="Q297" s="101"/>
      <c r="R297" s="42"/>
      <c r="S297" s="42"/>
      <c r="T297" s="42"/>
      <c r="U297" s="42"/>
      <c r="V297" s="43"/>
    </row>
    <row r="298" spans="1:22" s="62" customFormat="1" ht="25.5" x14ac:dyDescent="0.2">
      <c r="A298" s="101" t="str">
        <f t="shared" si="520"/>
        <v>HeatingManufacturerTextPreBuilding/BuildingDetails/Systems/HVAC/HVACPlant/HeatingSystem/Manufacturer</v>
      </c>
      <c r="B298" s="42" t="s">
        <v>333</v>
      </c>
      <c r="C298" s="42" t="s">
        <v>45</v>
      </c>
      <c r="D298" s="42" t="s">
        <v>516</v>
      </c>
      <c r="E298" s="42" t="s">
        <v>7</v>
      </c>
      <c r="F298" s="43" t="str">
        <f t="shared" si="521"/>
        <v/>
      </c>
      <c r="G298" s="42" t="s">
        <v>7</v>
      </c>
      <c r="H298" s="43" t="str">
        <f t="shared" si="521"/>
        <v/>
      </c>
      <c r="I298" s="42" t="s">
        <v>7</v>
      </c>
      <c r="J298" s="43" t="str">
        <f t="shared" ref="J298" si="596">IF(OR(I298="Required", I298="Dependent &amp; Required"), "X", "")</f>
        <v/>
      </c>
      <c r="K298" s="43" t="s">
        <v>7</v>
      </c>
      <c r="L298" s="43" t="str">
        <f t="shared" ref="L298" si="597">IF(OR(K298="Required", K298="Dependent &amp; Required"), "X", "")</f>
        <v/>
      </c>
      <c r="M298" s="106" t="s">
        <v>1204</v>
      </c>
      <c r="N298" s="42" t="s">
        <v>21</v>
      </c>
      <c r="O298" s="42" t="s">
        <v>166</v>
      </c>
      <c r="P298" s="42" t="s">
        <v>1200</v>
      </c>
      <c r="Q298" s="101"/>
      <c r="R298" s="42"/>
      <c r="S298" s="42"/>
      <c r="T298" s="42"/>
      <c r="U298" s="42"/>
      <c r="V298" s="43"/>
    </row>
    <row r="299" spans="1:22" s="62" customFormat="1" ht="25.5" x14ac:dyDescent="0.2">
      <c r="A299" s="101" t="str">
        <f t="shared" si="520"/>
        <v>HeatingModel numberTextPreBuilding/BuildingDetails/Systems/HVAC/HVACPlant/HeatingSystem/ModelNumber</v>
      </c>
      <c r="B299" s="42" t="s">
        <v>333</v>
      </c>
      <c r="C299" s="42" t="s">
        <v>47</v>
      </c>
      <c r="D299" s="42" t="s">
        <v>516</v>
      </c>
      <c r="E299" s="42" t="s">
        <v>7</v>
      </c>
      <c r="F299" s="43" t="str">
        <f t="shared" si="521"/>
        <v/>
      </c>
      <c r="G299" s="42" t="s">
        <v>7</v>
      </c>
      <c r="H299" s="43" t="str">
        <f t="shared" si="521"/>
        <v/>
      </c>
      <c r="I299" s="42" t="s">
        <v>7</v>
      </c>
      <c r="J299" s="43" t="str">
        <f t="shared" ref="J299" si="598">IF(OR(I299="Required", I299="Dependent &amp; Required"), "X", "")</f>
        <v/>
      </c>
      <c r="K299" s="43" t="s">
        <v>7</v>
      </c>
      <c r="L299" s="43" t="str">
        <f t="shared" ref="L299" si="599">IF(OR(K299="Required", K299="Dependent &amp; Required"), "X", "")</f>
        <v/>
      </c>
      <c r="M299" s="106" t="s">
        <v>1204</v>
      </c>
      <c r="N299" s="42" t="s">
        <v>21</v>
      </c>
      <c r="O299" s="42" t="s">
        <v>167</v>
      </c>
      <c r="P299" s="42" t="s">
        <v>1200</v>
      </c>
      <c r="Q299" s="101"/>
      <c r="R299" s="42"/>
      <c r="S299" s="42"/>
      <c r="T299" s="42"/>
      <c r="U299" s="42"/>
      <c r="V299" s="43"/>
    </row>
    <row r="300" spans="1:22" s="62" customFormat="1" ht="25.5" x14ac:dyDescent="0.2">
      <c r="A300" s="101" t="str">
        <f t="shared" si="520"/>
        <v>HeatingHeating system typeEnumerationPreBuilding/BuildingDetails/Systems/HVAC/HVACPlant/HeatingSystem/HeatingSystemType</v>
      </c>
      <c r="B300" s="42" t="s">
        <v>333</v>
      </c>
      <c r="C300" s="42" t="s">
        <v>168</v>
      </c>
      <c r="D300" s="42" t="s">
        <v>504</v>
      </c>
      <c r="E300" s="42" t="s">
        <v>20</v>
      </c>
      <c r="F300" s="43" t="str">
        <f t="shared" si="521"/>
        <v>X</v>
      </c>
      <c r="G300" s="42" t="s">
        <v>20</v>
      </c>
      <c r="H300" s="43" t="str">
        <f t="shared" si="521"/>
        <v>X</v>
      </c>
      <c r="I300" s="42" t="s">
        <v>20</v>
      </c>
      <c r="J300" s="43" t="str">
        <f t="shared" ref="J300" si="600">IF(OR(I300="Required", I300="Dependent &amp; Required"), "X", "")</f>
        <v>X</v>
      </c>
      <c r="K300" s="43" t="s">
        <v>7</v>
      </c>
      <c r="L300" s="43" t="str">
        <f t="shared" ref="L300" si="601">IF(OR(K300="Required", K300="Dependent &amp; Required"), "X", "")</f>
        <v/>
      </c>
      <c r="M300" s="106" t="s">
        <v>1204</v>
      </c>
      <c r="N300" s="42" t="s">
        <v>21</v>
      </c>
      <c r="O300" s="42" t="s">
        <v>169</v>
      </c>
      <c r="P300" s="42" t="s">
        <v>994</v>
      </c>
      <c r="Q300" s="101"/>
      <c r="R300" s="42"/>
      <c r="S300" s="42"/>
      <c r="T300" s="42"/>
      <c r="U300" s="42"/>
      <c r="V300" s="43"/>
    </row>
    <row r="301" spans="1:22" s="62" customFormat="1" ht="25.5" x14ac:dyDescent="0.2">
      <c r="A301" s="101" t="str">
        <f t="shared" si="520"/>
        <v>HeatingModel yearNumberPreBuilding/BuildingDetails/Systems/HVAC/HVACPlant/HeatingSystem/ModelYear</v>
      </c>
      <c r="B301" s="42" t="s">
        <v>333</v>
      </c>
      <c r="C301" s="42" t="s">
        <v>51</v>
      </c>
      <c r="D301" s="42" t="s">
        <v>503</v>
      </c>
      <c r="E301" s="42" t="s">
        <v>7</v>
      </c>
      <c r="F301" s="43" t="str">
        <f t="shared" si="521"/>
        <v/>
      </c>
      <c r="G301" s="42" t="s">
        <v>7</v>
      </c>
      <c r="H301" s="43" t="str">
        <f t="shared" si="521"/>
        <v/>
      </c>
      <c r="I301" s="42" t="s">
        <v>7</v>
      </c>
      <c r="J301" s="43" t="str">
        <f t="shared" ref="J301" si="602">IF(OR(I301="Required", I301="Dependent &amp; Required"), "X", "")</f>
        <v/>
      </c>
      <c r="K301" s="43" t="s">
        <v>20</v>
      </c>
      <c r="L301" s="43" t="str">
        <f t="shared" ref="L301" si="603">IF(OR(K301="Required", K301="Dependent &amp; Required"), "X", "")</f>
        <v>X</v>
      </c>
      <c r="M301" s="106" t="s">
        <v>1204</v>
      </c>
      <c r="N301" s="42" t="s">
        <v>21</v>
      </c>
      <c r="O301" s="42" t="s">
        <v>173</v>
      </c>
      <c r="P301" s="42" t="s">
        <v>1200</v>
      </c>
      <c r="Q301" s="101"/>
      <c r="R301" s="42"/>
      <c r="S301" s="42"/>
      <c r="T301" s="42"/>
      <c r="U301" s="42"/>
      <c r="V301" s="43"/>
    </row>
    <row r="302" spans="1:22" s="62" customFormat="1" ht="25.5" x14ac:dyDescent="0.2">
      <c r="A302" s="101" t="str">
        <f t="shared" si="520"/>
        <v>HeatingFraction of heating load servedFractionProposedBuilding/BuildingDetails/Systems/HVAC/HVACPlant/HeatingSystem/FractionHeatLoadServed</v>
      </c>
      <c r="B302" s="42" t="s">
        <v>333</v>
      </c>
      <c r="C302" s="42" t="s">
        <v>159</v>
      </c>
      <c r="D302" s="42" t="s">
        <v>505</v>
      </c>
      <c r="E302" s="42" t="s">
        <v>20</v>
      </c>
      <c r="F302" s="43" t="str">
        <f t="shared" si="521"/>
        <v>X</v>
      </c>
      <c r="G302" s="42" t="s">
        <v>20</v>
      </c>
      <c r="H302" s="43" t="str">
        <f t="shared" si="521"/>
        <v>X</v>
      </c>
      <c r="I302" s="42" t="s">
        <v>20</v>
      </c>
      <c r="J302" s="43" t="str">
        <f t="shared" ref="J302" si="604">IF(OR(I302="Required", I302="Dependent &amp; Required"), "X", "")</f>
        <v>X</v>
      </c>
      <c r="K302" s="43" t="s">
        <v>7</v>
      </c>
      <c r="L302" s="43" t="str">
        <f t="shared" ref="L302" si="605">IF(OR(K302="Required", K302="Dependent &amp; Required"), "X", "")</f>
        <v/>
      </c>
      <c r="M302" s="106" t="s">
        <v>1203</v>
      </c>
      <c r="N302" s="42" t="s">
        <v>28</v>
      </c>
      <c r="O302" s="42" t="s">
        <v>160</v>
      </c>
      <c r="P302" s="42" t="s">
        <v>1001</v>
      </c>
      <c r="Q302" s="101"/>
      <c r="R302" s="42"/>
      <c r="S302" s="42"/>
      <c r="T302" s="42"/>
      <c r="U302" s="42"/>
      <c r="V302" s="43"/>
    </row>
    <row r="303" spans="1:22" s="62" customFormat="1" ht="25.5" x14ac:dyDescent="0.2">
      <c r="A303" s="101" t="str">
        <f t="shared" si="520"/>
        <v>HeatingFuelEnumerationProposedBuilding/BuildingDetails/Systems/HVAC/HVACPlant/HeatingSystem/HeatingSystemFuel</v>
      </c>
      <c r="B303" s="42" t="s">
        <v>333</v>
      </c>
      <c r="C303" s="42" t="s">
        <v>74</v>
      </c>
      <c r="D303" s="42" t="s">
        <v>504</v>
      </c>
      <c r="E303" s="42" t="s">
        <v>20</v>
      </c>
      <c r="F303" s="43" t="str">
        <f t="shared" si="521"/>
        <v>X</v>
      </c>
      <c r="G303" s="42" t="s">
        <v>20</v>
      </c>
      <c r="H303" s="43" t="str">
        <f t="shared" si="521"/>
        <v>X</v>
      </c>
      <c r="I303" s="42" t="s">
        <v>20</v>
      </c>
      <c r="J303" s="43" t="str">
        <f t="shared" ref="J303" si="606">IF(OR(I303="Required", I303="Dependent &amp; Required"), "X", "")</f>
        <v>X</v>
      </c>
      <c r="K303" s="43" t="s">
        <v>7</v>
      </c>
      <c r="L303" s="43" t="str">
        <f t="shared" ref="L303" si="607">IF(OR(K303="Required", K303="Dependent &amp; Required"), "X", "")</f>
        <v/>
      </c>
      <c r="M303" s="106" t="s">
        <v>1203</v>
      </c>
      <c r="N303" s="42" t="s">
        <v>28</v>
      </c>
      <c r="O303" s="42" t="s">
        <v>161</v>
      </c>
      <c r="P303" s="42" t="s">
        <v>993</v>
      </c>
      <c r="Q303" s="101"/>
      <c r="R303" s="42"/>
      <c r="S303" s="42"/>
      <c r="T303" s="42"/>
      <c r="U303" s="42"/>
      <c r="V303" s="43"/>
    </row>
    <row r="304" spans="1:22" s="62" customFormat="1" ht="25.5" x14ac:dyDescent="0.2">
      <c r="A304" s="101" t="str">
        <f t="shared" si="520"/>
        <v>HeatingAnnual heating efficiency unitsEnumerationProposedBuilding/BuildingDetails/Systems/HVAC/HVACPlant/HeatingSystem/AnnualHeatingEfficiency/Unit</v>
      </c>
      <c r="B304" s="42" t="s">
        <v>333</v>
      </c>
      <c r="C304" s="42" t="s">
        <v>152</v>
      </c>
      <c r="D304" s="42" t="s">
        <v>504</v>
      </c>
      <c r="E304" s="42" t="s">
        <v>20</v>
      </c>
      <c r="F304" s="43" t="str">
        <f t="shared" si="521"/>
        <v>X</v>
      </c>
      <c r="G304" s="42" t="s">
        <v>20</v>
      </c>
      <c r="H304" s="43" t="str">
        <f t="shared" si="521"/>
        <v>X</v>
      </c>
      <c r="I304" s="42" t="s">
        <v>20</v>
      </c>
      <c r="J304" s="43" t="str">
        <f t="shared" ref="J304" si="608">IF(OR(I304="Required", I304="Dependent &amp; Required"), "X", "")</f>
        <v>X</v>
      </c>
      <c r="K304" s="43" t="s">
        <v>7</v>
      </c>
      <c r="L304" s="43" t="str">
        <f t="shared" ref="L304" si="609">IF(OR(K304="Required", K304="Dependent &amp; Required"), "X", "")</f>
        <v/>
      </c>
      <c r="M304" s="106" t="s">
        <v>1203</v>
      </c>
      <c r="N304" s="42" t="s">
        <v>28</v>
      </c>
      <c r="O304" s="42" t="s">
        <v>162</v>
      </c>
      <c r="P304" s="42" t="s">
        <v>995</v>
      </c>
      <c r="Q304" s="101"/>
      <c r="R304" s="42"/>
      <c r="S304" s="42"/>
      <c r="T304" s="42"/>
      <c r="U304" s="42"/>
      <c r="V304" s="43"/>
    </row>
    <row r="305" spans="1:22" s="62" customFormat="1" ht="25.5" x14ac:dyDescent="0.2">
      <c r="A305" s="101" t="str">
        <f t="shared" si="520"/>
        <v>HeatingAnnual heating efficiency valueNumberProposedBuilding/BuildingDetails/Systems/HVAC/HVACPlant/HeatingSystem/AnnualHeatingEfficiency/Value</v>
      </c>
      <c r="B305" s="42" t="s">
        <v>333</v>
      </c>
      <c r="C305" s="42" t="s">
        <v>154</v>
      </c>
      <c r="D305" s="42" t="s">
        <v>503</v>
      </c>
      <c r="E305" s="42" t="s">
        <v>20</v>
      </c>
      <c r="F305" s="43" t="str">
        <f t="shared" si="521"/>
        <v>X</v>
      </c>
      <c r="G305" s="42" t="s">
        <v>20</v>
      </c>
      <c r="H305" s="43" t="str">
        <f t="shared" si="521"/>
        <v>X</v>
      </c>
      <c r="I305" s="42" t="s">
        <v>20</v>
      </c>
      <c r="J305" s="43" t="str">
        <f t="shared" ref="J305" si="610">IF(OR(I305="Required", I305="Dependent &amp; Required"), "X", "")</f>
        <v>X</v>
      </c>
      <c r="K305" s="43" t="s">
        <v>7</v>
      </c>
      <c r="L305" s="43" t="str">
        <f t="shared" ref="L305" si="611">IF(OR(K305="Required", K305="Dependent &amp; Required"), "X", "")</f>
        <v/>
      </c>
      <c r="M305" s="106" t="s">
        <v>1203</v>
      </c>
      <c r="N305" s="42" t="s">
        <v>28</v>
      </c>
      <c r="O305" s="42" t="s">
        <v>163</v>
      </c>
      <c r="P305" s="42" t="s">
        <v>996</v>
      </c>
      <c r="Q305" s="101"/>
      <c r="R305" s="42"/>
      <c r="S305" s="42"/>
      <c r="T305" s="42"/>
      <c r="U305" s="42"/>
      <c r="V305" s="43"/>
    </row>
    <row r="306" spans="1:22" s="62" customFormat="1" ht="25.5" x14ac:dyDescent="0.2">
      <c r="A306" s="101" t="str">
        <f t="shared" si="520"/>
        <v>HeatingUnit locationEnumerationProposedBuilding/BuildingDetails/Systems/HVAC/HVACPlant/HeatingSystem/UnitLocation</v>
      </c>
      <c r="B306" s="42" t="s">
        <v>333</v>
      </c>
      <c r="C306" s="42" t="s">
        <v>164</v>
      </c>
      <c r="D306" s="42" t="s">
        <v>504</v>
      </c>
      <c r="E306" s="42" t="s">
        <v>20</v>
      </c>
      <c r="F306" s="43" t="str">
        <f t="shared" si="521"/>
        <v>X</v>
      </c>
      <c r="G306" s="42" t="s">
        <v>20</v>
      </c>
      <c r="H306" s="43" t="str">
        <f t="shared" si="521"/>
        <v>X</v>
      </c>
      <c r="I306" s="42" t="s">
        <v>7</v>
      </c>
      <c r="J306" s="43" t="str">
        <f t="shared" ref="J306" si="612">IF(OR(I306="Required", I306="Dependent &amp; Required"), "X", "")</f>
        <v/>
      </c>
      <c r="K306" s="43" t="s">
        <v>7</v>
      </c>
      <c r="L306" s="43" t="str">
        <f t="shared" ref="L306" si="613">IF(OR(K306="Required", K306="Dependent &amp; Required"), "X", "")</f>
        <v/>
      </c>
      <c r="M306" s="106" t="s">
        <v>1203</v>
      </c>
      <c r="N306" s="42" t="s">
        <v>28</v>
      </c>
      <c r="O306" s="42" t="s">
        <v>165</v>
      </c>
      <c r="P306" s="42" t="s">
        <v>1200</v>
      </c>
      <c r="Q306" s="101"/>
      <c r="R306" s="42"/>
      <c r="S306" s="42"/>
      <c r="T306" s="42"/>
      <c r="U306" s="42"/>
      <c r="V306" s="43"/>
    </row>
    <row r="307" spans="1:22" s="62" customFormat="1" ht="25.5" x14ac:dyDescent="0.2">
      <c r="A307" s="101" t="str">
        <f t="shared" si="520"/>
        <v>HeatingManufacturerTextProposedBuilding/BuildingDetails/Systems/HVAC/HVACPlant/HeatingSystem/Manufacturer</v>
      </c>
      <c r="B307" s="42" t="s">
        <v>333</v>
      </c>
      <c r="C307" s="42" t="s">
        <v>45</v>
      </c>
      <c r="D307" s="42" t="s">
        <v>516</v>
      </c>
      <c r="E307" s="42" t="s">
        <v>7</v>
      </c>
      <c r="F307" s="43" t="str">
        <f t="shared" si="521"/>
        <v/>
      </c>
      <c r="G307" s="42" t="s">
        <v>7</v>
      </c>
      <c r="H307" s="43" t="str">
        <f t="shared" si="521"/>
        <v/>
      </c>
      <c r="I307" s="42" t="s">
        <v>7</v>
      </c>
      <c r="J307" s="43" t="str">
        <f t="shared" ref="J307" si="614">IF(OR(I307="Required", I307="Dependent &amp; Required"), "X", "")</f>
        <v/>
      </c>
      <c r="K307" s="43" t="s">
        <v>7</v>
      </c>
      <c r="L307" s="43" t="str">
        <f t="shared" ref="L307" si="615">IF(OR(K307="Required", K307="Dependent &amp; Required"), "X", "")</f>
        <v/>
      </c>
      <c r="M307" s="106" t="s">
        <v>1203</v>
      </c>
      <c r="N307" s="42" t="s">
        <v>28</v>
      </c>
      <c r="O307" s="42" t="s">
        <v>166</v>
      </c>
      <c r="P307" s="42" t="s">
        <v>1200</v>
      </c>
      <c r="Q307" s="101"/>
      <c r="R307" s="42"/>
      <c r="S307" s="42"/>
      <c r="T307" s="42"/>
      <c r="U307" s="42"/>
      <c r="V307" s="43"/>
    </row>
    <row r="308" spans="1:22" s="62" customFormat="1" ht="25.5" x14ac:dyDescent="0.2">
      <c r="A308" s="101" t="str">
        <f t="shared" si="520"/>
        <v>HeatingModel numberTextProposedBuilding/BuildingDetails/Systems/HVAC/HVACPlant/HeatingSystem/ModelNumber</v>
      </c>
      <c r="B308" s="42" t="s">
        <v>333</v>
      </c>
      <c r="C308" s="42" t="s">
        <v>47</v>
      </c>
      <c r="D308" s="42" t="s">
        <v>516</v>
      </c>
      <c r="E308" s="42" t="s">
        <v>7</v>
      </c>
      <c r="F308" s="43" t="str">
        <f t="shared" si="521"/>
        <v/>
      </c>
      <c r="G308" s="42" t="s">
        <v>7</v>
      </c>
      <c r="H308" s="43" t="str">
        <f t="shared" si="521"/>
        <v/>
      </c>
      <c r="I308" s="42" t="s">
        <v>7</v>
      </c>
      <c r="J308" s="43" t="str">
        <f t="shared" ref="J308" si="616">IF(OR(I308="Required", I308="Dependent &amp; Required"), "X", "")</f>
        <v/>
      </c>
      <c r="K308" s="43" t="s">
        <v>7</v>
      </c>
      <c r="L308" s="43" t="str">
        <f t="shared" ref="L308" si="617">IF(OR(K308="Required", K308="Dependent &amp; Required"), "X", "")</f>
        <v/>
      </c>
      <c r="M308" s="106" t="s">
        <v>1203</v>
      </c>
      <c r="N308" s="42" t="s">
        <v>28</v>
      </c>
      <c r="O308" s="42" t="s">
        <v>167</v>
      </c>
      <c r="P308" s="42" t="s">
        <v>1200</v>
      </c>
      <c r="Q308" s="101"/>
      <c r="R308" s="42"/>
      <c r="S308" s="42"/>
      <c r="T308" s="42"/>
      <c r="U308" s="42"/>
      <c r="V308" s="43"/>
    </row>
    <row r="309" spans="1:22" s="62" customFormat="1" ht="25.5" x14ac:dyDescent="0.2">
      <c r="A309" s="101" t="str">
        <f t="shared" si="520"/>
        <v>HeatingHeating system typeEnumerationProposedBuilding/BuildingDetails/Systems/HVAC/HVACPlant/HeatingSystem/HeatingSystemType</v>
      </c>
      <c r="B309" s="42" t="s">
        <v>333</v>
      </c>
      <c r="C309" s="42" t="s">
        <v>168</v>
      </c>
      <c r="D309" s="42" t="s">
        <v>504</v>
      </c>
      <c r="E309" s="42" t="s">
        <v>20</v>
      </c>
      <c r="F309" s="43" t="str">
        <f t="shared" si="521"/>
        <v>X</v>
      </c>
      <c r="G309" s="42" t="s">
        <v>20</v>
      </c>
      <c r="H309" s="43" t="str">
        <f t="shared" si="521"/>
        <v>X</v>
      </c>
      <c r="I309" s="42" t="s">
        <v>20</v>
      </c>
      <c r="J309" s="43" t="str">
        <f t="shared" ref="J309" si="618">IF(OR(I309="Required", I309="Dependent &amp; Required"), "X", "")</f>
        <v>X</v>
      </c>
      <c r="K309" s="43" t="s">
        <v>7</v>
      </c>
      <c r="L309" s="43" t="str">
        <f t="shared" ref="L309" si="619">IF(OR(K309="Required", K309="Dependent &amp; Required"), "X", "")</f>
        <v/>
      </c>
      <c r="M309" s="106" t="s">
        <v>1203</v>
      </c>
      <c r="N309" s="42" t="s">
        <v>28</v>
      </c>
      <c r="O309" s="42" t="s">
        <v>169</v>
      </c>
      <c r="P309" s="42" t="s">
        <v>994</v>
      </c>
      <c r="Q309" s="101"/>
      <c r="R309" s="42"/>
      <c r="S309" s="42"/>
      <c r="T309" s="42"/>
      <c r="U309" s="42"/>
      <c r="V309" s="43"/>
    </row>
    <row r="310" spans="1:22" s="62" customFormat="1" ht="25.5" x14ac:dyDescent="0.2">
      <c r="A310" s="101" t="str">
        <f t="shared" si="520"/>
        <v>HeatingModel yearNumberProposedBuilding/BuildingDetails/Systems/HVAC/HVACPlant/HeatingSystem/ModelYear</v>
      </c>
      <c r="B310" s="42" t="s">
        <v>333</v>
      </c>
      <c r="C310" s="42" t="s">
        <v>51</v>
      </c>
      <c r="D310" s="42" t="s">
        <v>503</v>
      </c>
      <c r="E310" s="42" t="s">
        <v>7</v>
      </c>
      <c r="F310" s="43" t="str">
        <f t="shared" si="521"/>
        <v/>
      </c>
      <c r="G310" s="42" t="s">
        <v>7</v>
      </c>
      <c r="H310" s="43" t="str">
        <f t="shared" si="521"/>
        <v/>
      </c>
      <c r="I310" s="42" t="s">
        <v>7</v>
      </c>
      <c r="J310" s="43" t="str">
        <f t="shared" ref="J310" si="620">IF(OR(I310="Required", I310="Dependent &amp; Required"), "X", "")</f>
        <v/>
      </c>
      <c r="K310" s="43" t="s">
        <v>7</v>
      </c>
      <c r="L310" s="43" t="str">
        <f t="shared" ref="L310" si="621">IF(OR(K310="Required", K310="Dependent &amp; Required"), "X", "")</f>
        <v/>
      </c>
      <c r="M310" s="106" t="s">
        <v>1203</v>
      </c>
      <c r="N310" s="42" t="s">
        <v>28</v>
      </c>
      <c r="O310" s="42" t="s">
        <v>173</v>
      </c>
      <c r="P310" s="42" t="s">
        <v>1200</v>
      </c>
      <c r="Q310" s="101"/>
      <c r="R310" s="42"/>
      <c r="S310" s="42"/>
      <c r="T310" s="42"/>
      <c r="U310" s="42"/>
      <c r="V310" s="43"/>
    </row>
    <row r="311" spans="1:22" s="62" customFormat="1" ht="38.25" x14ac:dyDescent="0.2">
      <c r="A311" s="101" t="str">
        <f t="shared" si="520"/>
        <v>HeatingFraction of heating load servedFractionPostBuilding/BuildingDetails/Systems/HVAC/HVACPlant/HeatingSystem/FractionHeatLoadServed</v>
      </c>
      <c r="B311" s="42" t="s">
        <v>333</v>
      </c>
      <c r="C311" s="42" t="s">
        <v>159</v>
      </c>
      <c r="D311" s="42" t="s">
        <v>505</v>
      </c>
      <c r="E311" s="42" t="s">
        <v>20</v>
      </c>
      <c r="F311" s="43" t="str">
        <f t="shared" si="521"/>
        <v>X</v>
      </c>
      <c r="G311" s="42" t="s">
        <v>20</v>
      </c>
      <c r="H311" s="43" t="str">
        <f t="shared" si="521"/>
        <v>X</v>
      </c>
      <c r="I311" s="42" t="s">
        <v>20</v>
      </c>
      <c r="J311" s="43" t="str">
        <f t="shared" ref="J311" si="622">IF(OR(I311="Required", I311="Dependent &amp; Required"), "X", "")</f>
        <v>X</v>
      </c>
      <c r="K311" s="43" t="s">
        <v>20</v>
      </c>
      <c r="L311" s="43" t="str">
        <f t="shared" ref="L311" si="623">IF(OR(K311="Required", K311="Dependent &amp; Required"), "X", "")</f>
        <v>X</v>
      </c>
      <c r="M311" s="106" t="s">
        <v>1205</v>
      </c>
      <c r="N311" s="42" t="s">
        <v>296</v>
      </c>
      <c r="O311" s="42" t="s">
        <v>160</v>
      </c>
      <c r="P311" s="42" t="s">
        <v>1001</v>
      </c>
      <c r="Q311" s="101"/>
      <c r="R311" s="42"/>
      <c r="S311" s="42"/>
      <c r="T311" s="42"/>
      <c r="U311" s="42"/>
      <c r="V311" s="43"/>
    </row>
    <row r="312" spans="1:22" s="62" customFormat="1" ht="38.25" x14ac:dyDescent="0.2">
      <c r="A312" s="101" t="str">
        <f t="shared" si="520"/>
        <v>HeatingFuelEnumerationPostBuilding/BuildingDetails/Systems/HVAC/HVACPlant/HeatingSystem/HeatingSystemFuel</v>
      </c>
      <c r="B312" s="42" t="s">
        <v>333</v>
      </c>
      <c r="C312" s="42" t="s">
        <v>74</v>
      </c>
      <c r="D312" s="42" t="s">
        <v>504</v>
      </c>
      <c r="E312" s="42" t="s">
        <v>20</v>
      </c>
      <c r="F312" s="43" t="str">
        <f t="shared" si="521"/>
        <v>X</v>
      </c>
      <c r="G312" s="42" t="s">
        <v>20</v>
      </c>
      <c r="H312" s="43" t="str">
        <f t="shared" si="521"/>
        <v>X</v>
      </c>
      <c r="I312" s="42" t="s">
        <v>20</v>
      </c>
      <c r="J312" s="43" t="str">
        <f t="shared" ref="J312" si="624">IF(OR(I312="Required", I312="Dependent &amp; Required"), "X", "")</f>
        <v>X</v>
      </c>
      <c r="K312" s="43" t="s">
        <v>20</v>
      </c>
      <c r="L312" s="43" t="str">
        <f t="shared" ref="L312" si="625">IF(OR(K312="Required", K312="Dependent &amp; Required"), "X", "")</f>
        <v>X</v>
      </c>
      <c r="M312" s="106" t="s">
        <v>1205</v>
      </c>
      <c r="N312" s="42" t="s">
        <v>296</v>
      </c>
      <c r="O312" s="42" t="s">
        <v>161</v>
      </c>
      <c r="P312" s="42" t="s">
        <v>993</v>
      </c>
      <c r="Q312" s="101"/>
      <c r="R312" s="42"/>
      <c r="S312" s="42"/>
      <c r="T312" s="42"/>
      <c r="U312" s="42"/>
      <c r="V312" s="43"/>
    </row>
    <row r="313" spans="1:22" s="62" customFormat="1" ht="38.25" x14ac:dyDescent="0.2">
      <c r="A313" s="101" t="str">
        <f t="shared" si="520"/>
        <v>HeatingAnnual heating efficiency unitsEnumerationPostBuilding/BuildingDetails/Systems/HVAC/HVACPlant/HeatingSystem/AnnualHeatingEfficiency/Unit</v>
      </c>
      <c r="B313" s="42" t="s">
        <v>333</v>
      </c>
      <c r="C313" s="42" t="s">
        <v>152</v>
      </c>
      <c r="D313" s="42" t="s">
        <v>504</v>
      </c>
      <c r="E313" s="42" t="s">
        <v>20</v>
      </c>
      <c r="F313" s="43" t="str">
        <f t="shared" si="521"/>
        <v>X</v>
      </c>
      <c r="G313" s="42" t="s">
        <v>20</v>
      </c>
      <c r="H313" s="43" t="str">
        <f t="shared" si="521"/>
        <v>X</v>
      </c>
      <c r="I313" s="42" t="s">
        <v>20</v>
      </c>
      <c r="J313" s="43" t="str">
        <f t="shared" ref="J313" si="626">IF(OR(I313="Required", I313="Dependent &amp; Required"), "X", "")</f>
        <v>X</v>
      </c>
      <c r="K313" s="43" t="s">
        <v>20</v>
      </c>
      <c r="L313" s="43" t="str">
        <f t="shared" ref="L313" si="627">IF(OR(K313="Required", K313="Dependent &amp; Required"), "X", "")</f>
        <v>X</v>
      </c>
      <c r="M313" s="106" t="s">
        <v>1205</v>
      </c>
      <c r="N313" s="42" t="s">
        <v>296</v>
      </c>
      <c r="O313" s="42" t="s">
        <v>162</v>
      </c>
      <c r="P313" s="42" t="s">
        <v>995</v>
      </c>
      <c r="Q313" s="101"/>
      <c r="R313" s="42"/>
      <c r="S313" s="42"/>
      <c r="T313" s="42"/>
      <c r="U313" s="42"/>
      <c r="V313" s="43"/>
    </row>
    <row r="314" spans="1:22" s="62" customFormat="1" ht="38.25" x14ac:dyDescent="0.2">
      <c r="A314" s="101" t="str">
        <f t="shared" si="520"/>
        <v>HeatingAnnual heating efficiency valueNumberPostBuilding/BuildingDetails/Systems/HVAC/HVACPlant/HeatingSystem/AnnualHeatingEfficiency/Value</v>
      </c>
      <c r="B314" s="42" t="s">
        <v>333</v>
      </c>
      <c r="C314" s="42" t="s">
        <v>154</v>
      </c>
      <c r="D314" s="42" t="s">
        <v>503</v>
      </c>
      <c r="E314" s="42" t="s">
        <v>20</v>
      </c>
      <c r="F314" s="43" t="str">
        <f t="shared" si="521"/>
        <v>X</v>
      </c>
      <c r="G314" s="42" t="s">
        <v>20</v>
      </c>
      <c r="H314" s="43" t="str">
        <f t="shared" si="521"/>
        <v>X</v>
      </c>
      <c r="I314" s="42" t="s">
        <v>20</v>
      </c>
      <c r="J314" s="43" t="str">
        <f t="shared" ref="J314" si="628">IF(OR(I314="Required", I314="Dependent &amp; Required"), "X", "")</f>
        <v>X</v>
      </c>
      <c r="K314" s="43" t="s">
        <v>20</v>
      </c>
      <c r="L314" s="43" t="str">
        <f t="shared" ref="L314" si="629">IF(OR(K314="Required", K314="Dependent &amp; Required"), "X", "")</f>
        <v>X</v>
      </c>
      <c r="M314" s="106" t="s">
        <v>1205</v>
      </c>
      <c r="N314" s="42" t="s">
        <v>296</v>
      </c>
      <c r="O314" s="42" t="s">
        <v>163</v>
      </c>
      <c r="P314" s="42" t="s">
        <v>996</v>
      </c>
      <c r="Q314" s="101"/>
      <c r="R314" s="42"/>
      <c r="S314" s="42"/>
      <c r="T314" s="42"/>
      <c r="U314" s="42"/>
      <c r="V314" s="43"/>
    </row>
    <row r="315" spans="1:22" s="62" customFormat="1" ht="38.25" x14ac:dyDescent="0.2">
      <c r="A315" s="101" t="str">
        <f t="shared" si="520"/>
        <v>HeatingUnit locationEnumerationPostBuilding/BuildingDetails/Systems/HVAC/HVACPlant/HeatingSystem/UnitLocation</v>
      </c>
      <c r="B315" s="42" t="s">
        <v>333</v>
      </c>
      <c r="C315" s="42" t="s">
        <v>164</v>
      </c>
      <c r="D315" s="42" t="s">
        <v>504</v>
      </c>
      <c r="E315" s="42" t="s">
        <v>20</v>
      </c>
      <c r="F315" s="43" t="str">
        <f t="shared" si="521"/>
        <v>X</v>
      </c>
      <c r="G315" s="42" t="s">
        <v>20</v>
      </c>
      <c r="H315" s="43" t="str">
        <f t="shared" si="521"/>
        <v>X</v>
      </c>
      <c r="I315" s="42" t="s">
        <v>7</v>
      </c>
      <c r="J315" s="43" t="str">
        <f t="shared" ref="J315" si="630">IF(OR(I315="Required", I315="Dependent &amp; Required"), "X", "")</f>
        <v/>
      </c>
      <c r="K315" s="43" t="s">
        <v>20</v>
      </c>
      <c r="L315" s="43" t="str">
        <f t="shared" ref="L315" si="631">IF(OR(K315="Required", K315="Dependent &amp; Required"), "X", "")</f>
        <v>X</v>
      </c>
      <c r="M315" s="106" t="s">
        <v>1205</v>
      </c>
      <c r="N315" s="42" t="s">
        <v>296</v>
      </c>
      <c r="O315" s="42" t="s">
        <v>165</v>
      </c>
      <c r="P315" s="42" t="s">
        <v>1200</v>
      </c>
      <c r="Q315" s="101"/>
      <c r="R315" s="42"/>
      <c r="S315" s="42"/>
      <c r="T315" s="42"/>
      <c r="U315" s="42"/>
      <c r="V315" s="43"/>
    </row>
    <row r="316" spans="1:22" s="62" customFormat="1" ht="38.25" x14ac:dyDescent="0.2">
      <c r="A316" s="101" t="str">
        <f t="shared" si="520"/>
        <v>HeatingManufacturerTextPostBuilding/BuildingDetails/Systems/HVAC/HVACPlant/HeatingSystem/Manufacturer</v>
      </c>
      <c r="B316" s="42" t="s">
        <v>333</v>
      </c>
      <c r="C316" s="42" t="s">
        <v>45</v>
      </c>
      <c r="D316" s="42" t="s">
        <v>516</v>
      </c>
      <c r="E316" s="42" t="s">
        <v>7</v>
      </c>
      <c r="F316" s="43" t="str">
        <f t="shared" si="521"/>
        <v/>
      </c>
      <c r="G316" s="42" t="s">
        <v>7</v>
      </c>
      <c r="H316" s="43" t="str">
        <f t="shared" si="521"/>
        <v/>
      </c>
      <c r="I316" s="42" t="s">
        <v>7</v>
      </c>
      <c r="J316" s="43" t="str">
        <f t="shared" ref="J316" si="632">IF(OR(I316="Required", I316="Dependent &amp; Required"), "X", "")</f>
        <v/>
      </c>
      <c r="K316" s="43" t="s">
        <v>7</v>
      </c>
      <c r="L316" s="43" t="str">
        <f t="shared" ref="L316" si="633">IF(OR(K316="Required", K316="Dependent &amp; Required"), "X", "")</f>
        <v/>
      </c>
      <c r="M316" s="106" t="s">
        <v>1205</v>
      </c>
      <c r="N316" s="42" t="s">
        <v>296</v>
      </c>
      <c r="O316" s="42" t="s">
        <v>166</v>
      </c>
      <c r="P316" s="42" t="s">
        <v>1200</v>
      </c>
      <c r="Q316" s="101"/>
      <c r="R316" s="42"/>
      <c r="S316" s="42"/>
      <c r="T316" s="42"/>
      <c r="U316" s="42"/>
      <c r="V316" s="43"/>
    </row>
    <row r="317" spans="1:22" s="62" customFormat="1" ht="38.25" x14ac:dyDescent="0.2">
      <c r="A317" s="101" t="str">
        <f t="shared" si="520"/>
        <v>HeatingModel numberTextPostBuilding/BuildingDetails/Systems/HVAC/HVACPlant/HeatingSystem/ModelNumber</v>
      </c>
      <c r="B317" s="42" t="s">
        <v>333</v>
      </c>
      <c r="C317" s="42" t="s">
        <v>47</v>
      </c>
      <c r="D317" s="42" t="s">
        <v>516</v>
      </c>
      <c r="E317" s="42" t="s">
        <v>7</v>
      </c>
      <c r="F317" s="43" t="str">
        <f t="shared" si="521"/>
        <v/>
      </c>
      <c r="G317" s="42" t="s">
        <v>7</v>
      </c>
      <c r="H317" s="43" t="str">
        <f t="shared" si="521"/>
        <v/>
      </c>
      <c r="I317" s="42" t="s">
        <v>7</v>
      </c>
      <c r="J317" s="43" t="str">
        <f t="shared" ref="J317" si="634">IF(OR(I317="Required", I317="Dependent &amp; Required"), "X", "")</f>
        <v/>
      </c>
      <c r="K317" s="43" t="s">
        <v>7</v>
      </c>
      <c r="L317" s="43" t="str">
        <f t="shared" ref="L317" si="635">IF(OR(K317="Required", K317="Dependent &amp; Required"), "X", "")</f>
        <v/>
      </c>
      <c r="M317" s="106" t="s">
        <v>1205</v>
      </c>
      <c r="N317" s="42" t="s">
        <v>296</v>
      </c>
      <c r="O317" s="42" t="s">
        <v>167</v>
      </c>
      <c r="P317" s="42" t="s">
        <v>1200</v>
      </c>
      <c r="Q317" s="101"/>
      <c r="R317" s="42"/>
      <c r="S317" s="42"/>
      <c r="T317" s="42"/>
      <c r="U317" s="42"/>
      <c r="V317" s="43"/>
    </row>
    <row r="318" spans="1:22" s="62" customFormat="1" ht="38.25" x14ac:dyDescent="0.2">
      <c r="A318" s="101" t="str">
        <f t="shared" si="520"/>
        <v>HeatingHeating system typeEnumerationPostBuilding/BuildingDetails/Systems/HVAC/HVACPlant/HeatingSystem/HeatingSystemType</v>
      </c>
      <c r="B318" s="42" t="s">
        <v>333</v>
      </c>
      <c r="C318" s="42" t="s">
        <v>168</v>
      </c>
      <c r="D318" s="42" t="s">
        <v>504</v>
      </c>
      <c r="E318" s="42" t="s">
        <v>20</v>
      </c>
      <c r="F318" s="43" t="str">
        <f t="shared" si="521"/>
        <v>X</v>
      </c>
      <c r="G318" s="42" t="s">
        <v>20</v>
      </c>
      <c r="H318" s="43" t="str">
        <f t="shared" si="521"/>
        <v>X</v>
      </c>
      <c r="I318" s="42" t="s">
        <v>20</v>
      </c>
      <c r="J318" s="43" t="str">
        <f t="shared" ref="J318" si="636">IF(OR(I318="Required", I318="Dependent &amp; Required"), "X", "")</f>
        <v>X</v>
      </c>
      <c r="K318" s="43" t="s">
        <v>20</v>
      </c>
      <c r="L318" s="43" t="str">
        <f t="shared" ref="L318" si="637">IF(OR(K318="Required", K318="Dependent &amp; Required"), "X", "")</f>
        <v>X</v>
      </c>
      <c r="M318" s="106" t="s">
        <v>1205</v>
      </c>
      <c r="N318" s="42" t="s">
        <v>296</v>
      </c>
      <c r="O318" s="42" t="s">
        <v>169</v>
      </c>
      <c r="P318" s="42" t="s">
        <v>994</v>
      </c>
      <c r="Q318" s="101"/>
      <c r="R318" s="42"/>
      <c r="S318" s="42"/>
      <c r="T318" s="42"/>
      <c r="U318" s="42"/>
      <c r="V318" s="43"/>
    </row>
    <row r="319" spans="1:22" s="62" customFormat="1" ht="38.25" x14ac:dyDescent="0.2">
      <c r="A319" s="101" t="str">
        <f t="shared" si="520"/>
        <v>HeatingModel yearNumberPostBuilding/BuildingDetails/Systems/HVAC/HVACPlant/HeatingSystem/ModelYear</v>
      </c>
      <c r="B319" s="42" t="s">
        <v>333</v>
      </c>
      <c r="C319" s="42" t="s">
        <v>51</v>
      </c>
      <c r="D319" s="42" t="s">
        <v>503</v>
      </c>
      <c r="E319" s="42" t="s">
        <v>7</v>
      </c>
      <c r="F319" s="43" t="str">
        <f t="shared" si="521"/>
        <v/>
      </c>
      <c r="G319" s="42" t="s">
        <v>7</v>
      </c>
      <c r="H319" s="43" t="str">
        <f t="shared" si="521"/>
        <v/>
      </c>
      <c r="I319" s="42" t="s">
        <v>7</v>
      </c>
      <c r="J319" s="43" t="str">
        <f t="shared" ref="J319" si="638">IF(OR(I319="Required", I319="Dependent &amp; Required"), "X", "")</f>
        <v/>
      </c>
      <c r="K319" s="43" t="s">
        <v>7</v>
      </c>
      <c r="L319" s="43" t="str">
        <f t="shared" ref="L319" si="639">IF(OR(K319="Required", K319="Dependent &amp; Required"), "X", "")</f>
        <v/>
      </c>
      <c r="M319" s="106" t="s">
        <v>1205</v>
      </c>
      <c r="N319" s="42" t="s">
        <v>296</v>
      </c>
      <c r="O319" s="42" t="s">
        <v>173</v>
      </c>
      <c r="P319" s="42" t="s">
        <v>1200</v>
      </c>
      <c r="Q319" s="101"/>
      <c r="R319" s="42"/>
      <c r="S319" s="42"/>
      <c r="T319" s="42"/>
      <c r="U319" s="42"/>
      <c r="V319" s="43"/>
    </row>
    <row r="320" spans="1:22" s="62" customFormat="1" ht="38.25" x14ac:dyDescent="0.2">
      <c r="A320" s="101" t="str">
        <f t="shared" si="520"/>
        <v>HeatingReplaced systemSystem IDPostProject/ProjectDetails/Measures/Measure/ReplacedComponents/ReplacedComponent</v>
      </c>
      <c r="B320" s="42" t="s">
        <v>333</v>
      </c>
      <c r="C320" s="42" t="s">
        <v>297</v>
      </c>
      <c r="D320" s="42" t="s">
        <v>117</v>
      </c>
      <c r="E320" s="42" t="s">
        <v>20</v>
      </c>
      <c r="F320" s="43" t="str">
        <f t="shared" si="521"/>
        <v>X</v>
      </c>
      <c r="G320" s="42" t="s">
        <v>20</v>
      </c>
      <c r="H320" s="43" t="str">
        <f t="shared" si="521"/>
        <v>X</v>
      </c>
      <c r="I320" s="42" t="s">
        <v>20</v>
      </c>
      <c r="J320" s="43" t="str">
        <f t="shared" ref="J320" si="640">IF(OR(I320="Required", I320="Dependent &amp; Required"), "X", "")</f>
        <v>X</v>
      </c>
      <c r="K320" s="43" t="s">
        <v>20</v>
      </c>
      <c r="L320" s="43" t="str">
        <f t="shared" ref="L320" si="641">IF(OR(K320="Required", K320="Dependent &amp; Required"), "X", "")</f>
        <v>X</v>
      </c>
      <c r="M320" s="106" t="s">
        <v>1205</v>
      </c>
      <c r="N320" s="42" t="s">
        <v>296</v>
      </c>
      <c r="O320" s="42" t="s">
        <v>298</v>
      </c>
      <c r="P320" s="42"/>
      <c r="Q320" s="101"/>
      <c r="R320" s="42"/>
      <c r="S320" s="42"/>
      <c r="T320" s="42"/>
      <c r="U320" s="42"/>
      <c r="V320" s="43"/>
    </row>
    <row r="321" spans="1:22" s="62" customFormat="1" ht="25.5" x14ac:dyDescent="0.2">
      <c r="A321" s="101" t="str">
        <f t="shared" si="520"/>
        <v>HVAC distributionFraction duct areaFractionPreBuilding/BuildingDetails/Systems/HVAC/HVACDistribution/DistributionSystemType/AirDistribution/Ducts/FractionDuctArea</v>
      </c>
      <c r="B321" s="42" t="s">
        <v>335</v>
      </c>
      <c r="C321" s="42" t="s">
        <v>336</v>
      </c>
      <c r="D321" s="42" t="s">
        <v>505</v>
      </c>
      <c r="E321" s="42" t="s">
        <v>7</v>
      </c>
      <c r="F321" s="43" t="str">
        <f t="shared" si="521"/>
        <v/>
      </c>
      <c r="G321" s="42" t="s">
        <v>20</v>
      </c>
      <c r="H321" s="43" t="str">
        <f t="shared" si="521"/>
        <v>X</v>
      </c>
      <c r="I321" s="42" t="s">
        <v>7</v>
      </c>
      <c r="J321" s="43" t="str">
        <f t="shared" ref="J321" si="642">IF(OR(I321="Required", I321="Dependent &amp; Required"), "X", "")</f>
        <v/>
      </c>
      <c r="K321" s="43" t="s">
        <v>7</v>
      </c>
      <c r="L321" s="43" t="str">
        <f t="shared" ref="L321" si="643">IF(OR(K321="Required", K321="Dependent &amp; Required"), "X", "")</f>
        <v/>
      </c>
      <c r="M321" s="106" t="s">
        <v>1204</v>
      </c>
      <c r="N321" s="42" t="s">
        <v>21</v>
      </c>
      <c r="O321" s="42" t="s">
        <v>337</v>
      </c>
      <c r="P321" s="42" t="s">
        <v>1200</v>
      </c>
      <c r="Q321" s="101"/>
      <c r="R321" s="42"/>
      <c r="S321" s="42"/>
      <c r="T321" s="42"/>
      <c r="U321" s="42"/>
      <c r="V321" s="43"/>
    </row>
    <row r="322" spans="1:22" s="62" customFormat="1" ht="25.5" x14ac:dyDescent="0.2">
      <c r="A322" s="101" t="str">
        <f t="shared" si="520"/>
        <v>HVAC distributionAnnual heating distribution system efficiencyNumberPreBuilding/BuildingDetails/Systems/HVAC/HVACDistribution/AnnualHeatingDistributionSystemEfficiency</v>
      </c>
      <c r="B322" s="42" t="s">
        <v>335</v>
      </c>
      <c r="C322" s="42" t="s">
        <v>338</v>
      </c>
      <c r="D322" s="42" t="s">
        <v>503</v>
      </c>
      <c r="E322" s="42" t="s">
        <v>7</v>
      </c>
      <c r="F322" s="43" t="str">
        <f t="shared" si="521"/>
        <v/>
      </c>
      <c r="G322" s="42" t="s">
        <v>7</v>
      </c>
      <c r="H322" s="43" t="str">
        <f t="shared" si="521"/>
        <v/>
      </c>
      <c r="I322" s="42" t="s">
        <v>7</v>
      </c>
      <c r="J322" s="43" t="str">
        <f t="shared" ref="J322" si="644">IF(OR(I322="Required", I322="Dependent &amp; Required"), "X", "")</f>
        <v/>
      </c>
      <c r="K322" s="43" t="s">
        <v>7</v>
      </c>
      <c r="L322" s="43" t="str">
        <f t="shared" ref="L322" si="645">IF(OR(K322="Required", K322="Dependent &amp; Required"), "X", "")</f>
        <v/>
      </c>
      <c r="M322" s="106" t="s">
        <v>1204</v>
      </c>
      <c r="N322" s="42" t="s">
        <v>21</v>
      </c>
      <c r="O322" s="42" t="s">
        <v>460</v>
      </c>
      <c r="P322" s="42" t="s">
        <v>1200</v>
      </c>
      <c r="Q322" s="101"/>
      <c r="R322" s="42"/>
      <c r="S322" s="42"/>
      <c r="T322" s="42"/>
      <c r="U322" s="42"/>
      <c r="V322" s="43"/>
    </row>
    <row r="323" spans="1:22" s="62" customFormat="1" ht="25.5" x14ac:dyDescent="0.2">
      <c r="A323" s="101" t="str">
        <f t="shared" si="520"/>
        <v>HVAC distributionAnnual cooling distribution system efficiencyNumberPreBuilding/BuildingDetails/Systems/HVAC/HVACDistribution/AnnualCoolingDistributionSystemEfficiency</v>
      </c>
      <c r="B323" s="42" t="s">
        <v>335</v>
      </c>
      <c r="C323" s="42" t="s">
        <v>339</v>
      </c>
      <c r="D323" s="42" t="s">
        <v>503</v>
      </c>
      <c r="E323" s="42" t="s">
        <v>7</v>
      </c>
      <c r="F323" s="43" t="str">
        <f t="shared" si="521"/>
        <v/>
      </c>
      <c r="G323" s="42" t="s">
        <v>7</v>
      </c>
      <c r="H323" s="43" t="str">
        <f t="shared" si="521"/>
        <v/>
      </c>
      <c r="I323" s="42" t="s">
        <v>7</v>
      </c>
      <c r="J323" s="43" t="str">
        <f t="shared" ref="J323" si="646">IF(OR(I323="Required", I323="Dependent &amp; Required"), "X", "")</f>
        <v/>
      </c>
      <c r="K323" s="43" t="s">
        <v>7</v>
      </c>
      <c r="L323" s="43" t="str">
        <f t="shared" ref="L323" si="647">IF(OR(K323="Required", K323="Dependent &amp; Required"), "X", "")</f>
        <v/>
      </c>
      <c r="M323" s="106" t="s">
        <v>1204</v>
      </c>
      <c r="N323" s="42" t="s">
        <v>21</v>
      </c>
      <c r="O323" s="42" t="s">
        <v>461</v>
      </c>
      <c r="P323" s="42" t="s">
        <v>1200</v>
      </c>
      <c r="Q323" s="101"/>
      <c r="R323" s="42"/>
      <c r="S323" s="42"/>
      <c r="T323" s="42"/>
      <c r="U323" s="42"/>
      <c r="V323" s="43"/>
    </row>
    <row r="324" spans="1:22" s="62" customFormat="1" ht="25.5" x14ac:dyDescent="0.2">
      <c r="A324" s="101" t="str">
        <f t="shared" si="520"/>
        <v>HVAC distributionConditioned floor area servedNumber (sq.ft.)PreBuilding/BuildingDetails/Systems/HVAC/HVACDistribution/ConditionedFloorAreaServed</v>
      </c>
      <c r="B324" s="42" t="s">
        <v>335</v>
      </c>
      <c r="C324" s="42" t="s">
        <v>174</v>
      </c>
      <c r="D324" s="42" t="s">
        <v>584</v>
      </c>
      <c r="E324" s="42" t="s">
        <v>20</v>
      </c>
      <c r="F324" s="43" t="str">
        <f t="shared" si="521"/>
        <v>X</v>
      </c>
      <c r="G324" s="42" t="s">
        <v>20</v>
      </c>
      <c r="H324" s="43" t="str">
        <f t="shared" si="521"/>
        <v>X</v>
      </c>
      <c r="I324" s="42" t="s">
        <v>7</v>
      </c>
      <c r="J324" s="43" t="str">
        <f t="shared" ref="J324" si="648">IF(OR(I324="Required", I324="Dependent &amp; Required"), "X", "")</f>
        <v/>
      </c>
      <c r="K324" s="43" t="s">
        <v>20</v>
      </c>
      <c r="L324" s="43" t="str">
        <f t="shared" ref="L324" si="649">IF(OR(K324="Required", K324="Dependent &amp; Required"), "X", "")</f>
        <v>X</v>
      </c>
      <c r="M324" s="106" t="s">
        <v>1204</v>
      </c>
      <c r="N324" s="42" t="s">
        <v>21</v>
      </c>
      <c r="O324" s="42" t="s">
        <v>175</v>
      </c>
      <c r="P324" s="42" t="s">
        <v>1200</v>
      </c>
      <c r="Q324" s="101"/>
      <c r="R324" s="42"/>
      <c r="S324" s="42"/>
      <c r="T324" s="42"/>
      <c r="U324" s="42"/>
      <c r="V324" s="43"/>
    </row>
    <row r="325" spans="1:22" s="62" customFormat="1" ht="25.5" x14ac:dyDescent="0.2">
      <c r="A325" s="101" t="str">
        <f t="shared" ref="A325:A388" si="650">IF(LEN(B325&amp;C325&amp;D325&amp;M325&amp;O325)&gt;255, LEFT(B325&amp;C325&amp;D325&amp;M325&amp;O325, 255), B325&amp;C325&amp;D325&amp;M325&amp;O325)</f>
        <v>HVAC distributionMeasured duct leakageNumber (CFM)PreBuilding/BuildingDetails/Systems/HVAC/HVACDistribution/DistributionSystemType/AirDistribution/DuctLeakageMeasurement/DuctLeakage/Value</v>
      </c>
      <c r="B325" s="42" t="s">
        <v>335</v>
      </c>
      <c r="C325" s="42" t="s">
        <v>176</v>
      </c>
      <c r="D325" s="42" t="s">
        <v>558</v>
      </c>
      <c r="E325" s="42" t="s">
        <v>20</v>
      </c>
      <c r="F325" s="43" t="str">
        <f t="shared" ref="F325:H388" si="651">IF(OR(E325="Required", E325="Dependent &amp; Required"), "X", "")</f>
        <v>X</v>
      </c>
      <c r="G325" s="42" t="s">
        <v>7</v>
      </c>
      <c r="H325" s="43" t="str">
        <f t="shared" si="651"/>
        <v/>
      </c>
      <c r="I325" s="42" t="s">
        <v>20</v>
      </c>
      <c r="J325" s="43" t="str">
        <f t="shared" ref="J325" si="652">IF(OR(I325="Required", I325="Dependent &amp; Required"), "X", "")</f>
        <v>X</v>
      </c>
      <c r="K325" s="43" t="s">
        <v>20</v>
      </c>
      <c r="L325" s="43" t="str">
        <f t="shared" ref="L325" si="653">IF(OR(K325="Required", K325="Dependent &amp; Required"), "X", "")</f>
        <v>X</v>
      </c>
      <c r="M325" s="106" t="s">
        <v>1204</v>
      </c>
      <c r="N325" s="42" t="s">
        <v>21</v>
      </c>
      <c r="O325" s="42" t="s">
        <v>179</v>
      </c>
      <c r="P325" s="42" t="s">
        <v>963</v>
      </c>
      <c r="Q325" s="101"/>
      <c r="R325" s="42"/>
      <c r="S325" s="42"/>
      <c r="T325" s="42"/>
      <c r="U325" s="42"/>
      <c r="V325" s="43"/>
    </row>
    <row r="326" spans="1:22" s="62" customFormat="1" ht="25.5" x14ac:dyDescent="0.2">
      <c r="A326" s="101" t="str">
        <f t="shared" si="650"/>
        <v>HVAC distributionDuct leakage test unit of measurementEnumerationPreBuilding/BuildingDetails/Systems/HVAC/HVACDistribution/DistributionSystemType/AirDistribution/DuctLeakageMeasurement/DuctLeakage/Units</v>
      </c>
      <c r="B326" s="42" t="s">
        <v>335</v>
      </c>
      <c r="C326" s="42" t="s">
        <v>180</v>
      </c>
      <c r="D326" s="42" t="s">
        <v>504</v>
      </c>
      <c r="E326" s="42" t="s">
        <v>20</v>
      </c>
      <c r="F326" s="43" t="str">
        <f t="shared" si="651"/>
        <v>X</v>
      </c>
      <c r="G326" s="42" t="s">
        <v>7</v>
      </c>
      <c r="H326" s="43" t="str">
        <f t="shared" si="651"/>
        <v/>
      </c>
      <c r="I326" s="42" t="s">
        <v>20</v>
      </c>
      <c r="J326" s="43" t="str">
        <f t="shared" ref="J326" si="654">IF(OR(I326="Required", I326="Dependent &amp; Required"), "X", "")</f>
        <v>X</v>
      </c>
      <c r="K326" s="43" t="s">
        <v>20</v>
      </c>
      <c r="L326" s="43" t="str">
        <f t="shared" ref="L326" si="655">IF(OR(K326="Required", K326="Dependent &amp; Required"), "X", "")</f>
        <v>X</v>
      </c>
      <c r="M326" s="106" t="s">
        <v>1204</v>
      </c>
      <c r="N326" s="42" t="s">
        <v>21</v>
      </c>
      <c r="O326" s="42" t="s">
        <v>181</v>
      </c>
      <c r="P326" s="42" t="s">
        <v>962</v>
      </c>
      <c r="Q326" s="101"/>
      <c r="R326" s="42"/>
      <c r="S326" s="42"/>
      <c r="T326" s="42"/>
      <c r="U326" s="42"/>
      <c r="V326" s="43"/>
    </row>
    <row r="327" spans="1:22" s="62" customFormat="1" ht="25.5" x14ac:dyDescent="0.2">
      <c r="A327" s="101" t="str">
        <f t="shared" si="650"/>
        <v>HVAC distributionDuct locationEnumerationPreBuilding/BuildingDetails/Systems/HVAC/HVACDistribution/DistributionSystemType/AirDistribution/Ducts/DuctLocation</v>
      </c>
      <c r="B327" s="42" t="s">
        <v>335</v>
      </c>
      <c r="C327" s="42" t="s">
        <v>182</v>
      </c>
      <c r="D327" s="42" t="s">
        <v>504</v>
      </c>
      <c r="E327" s="42" t="s">
        <v>20</v>
      </c>
      <c r="F327" s="43" t="str">
        <f t="shared" si="651"/>
        <v>X</v>
      </c>
      <c r="G327" s="42" t="s">
        <v>20</v>
      </c>
      <c r="H327" s="43" t="str">
        <f t="shared" si="651"/>
        <v>X</v>
      </c>
      <c r="I327" s="42" t="s">
        <v>7</v>
      </c>
      <c r="J327" s="43" t="str">
        <f t="shared" ref="J327" si="656">IF(OR(I327="Required", I327="Dependent &amp; Required"), "X", "")</f>
        <v/>
      </c>
      <c r="K327" s="43" t="s">
        <v>20</v>
      </c>
      <c r="L327" s="43" t="str">
        <f t="shared" ref="L327" si="657">IF(OR(K327="Required", K327="Dependent &amp; Required"), "X", "")</f>
        <v>X</v>
      </c>
      <c r="M327" s="106" t="s">
        <v>1204</v>
      </c>
      <c r="N327" s="42" t="s">
        <v>21</v>
      </c>
      <c r="O327" s="42" t="s">
        <v>183</v>
      </c>
      <c r="P327" s="42" t="s">
        <v>1200</v>
      </c>
      <c r="Q327" s="101"/>
      <c r="R327" s="42"/>
      <c r="S327" s="42"/>
      <c r="T327" s="42"/>
      <c r="U327" s="42"/>
      <c r="V327" s="43"/>
    </row>
    <row r="328" spans="1:22" s="62" customFormat="1" ht="25.5" x14ac:dyDescent="0.2">
      <c r="A328" s="101" t="str">
        <f t="shared" si="650"/>
        <v>HVAC distributionDuct materialEnumerationPreBuilding/BuildingDetails/Systems/HVAC/HVACDistribution/DistributionSystemType/AirDistribution/Ducts/DuctMaterial</v>
      </c>
      <c r="B328" s="42" t="s">
        <v>335</v>
      </c>
      <c r="C328" s="42" t="s">
        <v>184</v>
      </c>
      <c r="D328" s="42" t="s">
        <v>504</v>
      </c>
      <c r="E328" s="42" t="s">
        <v>20</v>
      </c>
      <c r="F328" s="43" t="str">
        <f t="shared" si="651"/>
        <v>X</v>
      </c>
      <c r="G328" s="42" t="s">
        <v>7</v>
      </c>
      <c r="H328" s="43" t="str">
        <f t="shared" si="651"/>
        <v/>
      </c>
      <c r="I328" s="42" t="s">
        <v>7</v>
      </c>
      <c r="J328" s="43" t="str">
        <f t="shared" ref="J328" si="658">IF(OR(I328="Required", I328="Dependent &amp; Required"), "X", "")</f>
        <v/>
      </c>
      <c r="K328" s="43" t="s">
        <v>20</v>
      </c>
      <c r="L328" s="43" t="str">
        <f t="shared" ref="L328" si="659">IF(OR(K328="Required", K328="Dependent &amp; Required"), "X", "")</f>
        <v>X</v>
      </c>
      <c r="M328" s="106" t="s">
        <v>1204</v>
      </c>
      <c r="N328" s="42" t="s">
        <v>21</v>
      </c>
      <c r="O328" s="42" t="s">
        <v>185</v>
      </c>
      <c r="P328" s="42" t="s">
        <v>1200</v>
      </c>
      <c r="Q328" s="101"/>
      <c r="R328" s="42"/>
      <c r="S328" s="42"/>
      <c r="T328" s="42"/>
      <c r="U328" s="42"/>
      <c r="V328" s="43"/>
    </row>
    <row r="329" spans="1:22" s="62" customFormat="1" ht="25.5" x14ac:dyDescent="0.2">
      <c r="A329" s="101" t="str">
        <f t="shared" si="650"/>
        <v>HVAC distributionDuct system sealedBooleanPreBuilding/BuildingDetails/Systems/HVAC/HVACDistribution/HVACDistributionImprovementInfo/DuctSystemSealed</v>
      </c>
      <c r="B329" s="42" t="s">
        <v>335</v>
      </c>
      <c r="C329" s="42" t="s">
        <v>186</v>
      </c>
      <c r="D329" s="42" t="s">
        <v>520</v>
      </c>
      <c r="E329" s="42" t="s">
        <v>20</v>
      </c>
      <c r="F329" s="43" t="str">
        <f t="shared" si="651"/>
        <v>X</v>
      </c>
      <c r="G329" s="42" t="s">
        <v>20</v>
      </c>
      <c r="H329" s="43" t="str">
        <f t="shared" si="651"/>
        <v>X</v>
      </c>
      <c r="I329" s="42" t="s">
        <v>20</v>
      </c>
      <c r="J329" s="43" t="str">
        <f t="shared" ref="J329" si="660">IF(OR(I329="Required", I329="Dependent &amp; Required"), "X", "")</f>
        <v>X</v>
      </c>
      <c r="K329" s="43" t="s">
        <v>20</v>
      </c>
      <c r="L329" s="43" t="str">
        <f t="shared" ref="L329" si="661">IF(OR(K329="Required", K329="Dependent &amp; Required"), "X", "")</f>
        <v>X</v>
      </c>
      <c r="M329" s="106" t="s">
        <v>1204</v>
      </c>
      <c r="N329" s="42" t="s">
        <v>21</v>
      </c>
      <c r="O329" s="42" t="s">
        <v>187</v>
      </c>
      <c r="P329" s="42" t="s">
        <v>953</v>
      </c>
      <c r="Q329" s="101"/>
      <c r="R329" s="42"/>
      <c r="S329" s="42"/>
      <c r="T329" s="42"/>
      <c r="U329" s="42"/>
      <c r="V329" s="43"/>
    </row>
    <row r="330" spans="1:22" s="62" customFormat="1" ht="25.5" x14ac:dyDescent="0.2">
      <c r="A330" s="101" t="str">
        <f t="shared" si="650"/>
        <v>HVAC distributionDuct insulation R-valueNumberPreBuilding/BuildingDetails/Systems/HVAC/HVACDistribution/DistributionSystemType/AirDistribution/Ducts/DuctInsulationRValue</v>
      </c>
      <c r="B330" s="42" t="s">
        <v>335</v>
      </c>
      <c r="C330" s="42" t="s">
        <v>188</v>
      </c>
      <c r="D330" s="42" t="s">
        <v>503</v>
      </c>
      <c r="E330" s="42" t="s">
        <v>20</v>
      </c>
      <c r="F330" s="43" t="str">
        <f t="shared" si="651"/>
        <v>X</v>
      </c>
      <c r="G330" s="42" t="s">
        <v>7</v>
      </c>
      <c r="H330" s="43" t="str">
        <f t="shared" si="651"/>
        <v/>
      </c>
      <c r="I330" s="42" t="s">
        <v>20</v>
      </c>
      <c r="J330" s="43" t="str">
        <f t="shared" ref="J330" si="662">IF(OR(I330="Required", I330="Dependent &amp; Required"), "X", "")</f>
        <v>X</v>
      </c>
      <c r="K330" s="43" t="s">
        <v>20</v>
      </c>
      <c r="L330" s="43" t="str">
        <f t="shared" ref="L330" si="663">IF(OR(K330="Required", K330="Dependent &amp; Required"), "X", "")</f>
        <v>X</v>
      </c>
      <c r="M330" s="106" t="s">
        <v>1204</v>
      </c>
      <c r="N330" s="42" t="s">
        <v>21</v>
      </c>
      <c r="O330" s="42" t="s">
        <v>189</v>
      </c>
      <c r="P330" s="42" t="s">
        <v>964</v>
      </c>
      <c r="Q330" s="101"/>
      <c r="R330" s="42"/>
      <c r="S330" s="42"/>
      <c r="T330" s="42"/>
      <c r="U330" s="42"/>
      <c r="V330" s="43"/>
    </row>
    <row r="331" spans="1:22" s="62" customFormat="1" ht="25.5" x14ac:dyDescent="0.2">
      <c r="A331" s="101" t="str">
        <f t="shared" si="650"/>
        <v>HVAC distributionAnnual heating distribution system efficiencyNumberProposedBuilding/BuildingDetails/Systems/HVAC/HVACDistribution/AnnualHeatingDistributionSystemEfficiency</v>
      </c>
      <c r="B331" s="42" t="s">
        <v>335</v>
      </c>
      <c r="C331" s="42" t="s">
        <v>338</v>
      </c>
      <c r="D331" s="42" t="s">
        <v>503</v>
      </c>
      <c r="E331" s="42" t="s">
        <v>7</v>
      </c>
      <c r="F331" s="43" t="str">
        <f t="shared" si="651"/>
        <v/>
      </c>
      <c r="G331" s="42" t="s">
        <v>7</v>
      </c>
      <c r="H331" s="43" t="str">
        <f t="shared" si="651"/>
        <v/>
      </c>
      <c r="I331" s="42" t="s">
        <v>7</v>
      </c>
      <c r="J331" s="43" t="str">
        <f t="shared" ref="J331" si="664">IF(OR(I331="Required", I331="Dependent &amp; Required"), "X", "")</f>
        <v/>
      </c>
      <c r="K331" s="43" t="s">
        <v>7</v>
      </c>
      <c r="L331" s="43" t="str">
        <f t="shared" ref="L331" si="665">IF(OR(K331="Required", K331="Dependent &amp; Required"), "X", "")</f>
        <v/>
      </c>
      <c r="M331" s="106" t="s">
        <v>1203</v>
      </c>
      <c r="N331" s="42" t="s">
        <v>28</v>
      </c>
      <c r="O331" s="42" t="s">
        <v>460</v>
      </c>
      <c r="P331" s="42" t="s">
        <v>1200</v>
      </c>
      <c r="Q331" s="101"/>
      <c r="R331" s="42"/>
      <c r="S331" s="42"/>
      <c r="T331" s="42"/>
      <c r="U331" s="42"/>
      <c r="V331" s="43"/>
    </row>
    <row r="332" spans="1:22" s="62" customFormat="1" ht="25.5" x14ac:dyDescent="0.2">
      <c r="A332" s="101" t="str">
        <f t="shared" si="650"/>
        <v>HVAC distributionAnnual cooling distribution system efficiencyNumberProposedBuilding/BuildingDetails/Systems/HVAC/HVACDistribution/AnnualCoolingDistributionSystemEfficiency</v>
      </c>
      <c r="B332" s="42" t="s">
        <v>335</v>
      </c>
      <c r="C332" s="42" t="s">
        <v>339</v>
      </c>
      <c r="D332" s="42" t="s">
        <v>503</v>
      </c>
      <c r="E332" s="42" t="s">
        <v>7</v>
      </c>
      <c r="F332" s="43" t="str">
        <f t="shared" si="651"/>
        <v/>
      </c>
      <c r="G332" s="42" t="s">
        <v>7</v>
      </c>
      <c r="H332" s="43" t="str">
        <f t="shared" si="651"/>
        <v/>
      </c>
      <c r="I332" s="42" t="s">
        <v>7</v>
      </c>
      <c r="J332" s="43" t="str">
        <f t="shared" ref="J332" si="666">IF(OR(I332="Required", I332="Dependent &amp; Required"), "X", "")</f>
        <v/>
      </c>
      <c r="K332" s="43" t="s">
        <v>7</v>
      </c>
      <c r="L332" s="43" t="str">
        <f t="shared" ref="L332" si="667">IF(OR(K332="Required", K332="Dependent &amp; Required"), "X", "")</f>
        <v/>
      </c>
      <c r="M332" s="106" t="s">
        <v>1203</v>
      </c>
      <c r="N332" s="42" t="s">
        <v>28</v>
      </c>
      <c r="O332" s="42" t="s">
        <v>461</v>
      </c>
      <c r="P332" s="42" t="s">
        <v>1200</v>
      </c>
      <c r="Q332" s="101"/>
      <c r="R332" s="42"/>
      <c r="S332" s="42"/>
      <c r="T332" s="42"/>
      <c r="U332" s="42"/>
      <c r="V332" s="43"/>
    </row>
    <row r="333" spans="1:22" s="62" customFormat="1" ht="25.5" x14ac:dyDescent="0.2">
      <c r="A333" s="101" t="str">
        <f t="shared" si="650"/>
        <v>HVAC distributionConditioned floor area servedNumber (sq.ft.)ProposedBuilding/BuildingDetails/Systems/HVAC/HVACDistribution/ConditionedFloorAreaServed</v>
      </c>
      <c r="B333" s="42" t="s">
        <v>335</v>
      </c>
      <c r="C333" s="42" t="s">
        <v>174</v>
      </c>
      <c r="D333" s="42" t="s">
        <v>584</v>
      </c>
      <c r="E333" s="42" t="s">
        <v>20</v>
      </c>
      <c r="F333" s="43" t="str">
        <f t="shared" si="651"/>
        <v>X</v>
      </c>
      <c r="G333" s="42" t="s">
        <v>20</v>
      </c>
      <c r="H333" s="43" t="str">
        <f t="shared" si="651"/>
        <v>X</v>
      </c>
      <c r="I333" s="42" t="s">
        <v>7</v>
      </c>
      <c r="J333" s="43" t="str">
        <f t="shared" ref="J333" si="668">IF(OR(I333="Required", I333="Dependent &amp; Required"), "X", "")</f>
        <v/>
      </c>
      <c r="K333" s="43" t="s">
        <v>7</v>
      </c>
      <c r="L333" s="43" t="str">
        <f t="shared" ref="L333" si="669">IF(OR(K333="Required", K333="Dependent &amp; Required"), "X", "")</f>
        <v/>
      </c>
      <c r="M333" s="106" t="s">
        <v>1203</v>
      </c>
      <c r="N333" s="42" t="s">
        <v>28</v>
      </c>
      <c r="O333" s="42" t="s">
        <v>175</v>
      </c>
      <c r="P333" s="42" t="s">
        <v>1200</v>
      </c>
      <c r="Q333" s="101"/>
      <c r="R333" s="42"/>
      <c r="S333" s="42"/>
      <c r="T333" s="42"/>
      <c r="U333" s="42"/>
      <c r="V333" s="43"/>
    </row>
    <row r="334" spans="1:22" s="62" customFormat="1" ht="25.5" x14ac:dyDescent="0.2">
      <c r="A334" s="101" t="str">
        <f t="shared" si="650"/>
        <v>HVAC distributionMeasured duct leakageNumber (CFM)ProposedBuilding/BuildingDetails/Systems/HVAC/HVACDistribution/DistributionSystemType/AirDistribution/DuctLeakageMeasurement/DuctLeakage/Value</v>
      </c>
      <c r="B334" s="42" t="s">
        <v>335</v>
      </c>
      <c r="C334" s="42" t="s">
        <v>176</v>
      </c>
      <c r="D334" s="42" t="s">
        <v>558</v>
      </c>
      <c r="E334" s="42" t="s">
        <v>20</v>
      </c>
      <c r="F334" s="43" t="str">
        <f t="shared" si="651"/>
        <v>X</v>
      </c>
      <c r="G334" s="42" t="s">
        <v>7</v>
      </c>
      <c r="H334" s="43" t="str">
        <f t="shared" si="651"/>
        <v/>
      </c>
      <c r="I334" s="42" t="s">
        <v>20</v>
      </c>
      <c r="J334" s="43" t="str">
        <f t="shared" ref="J334" si="670">IF(OR(I334="Required", I334="Dependent &amp; Required"), "X", "")</f>
        <v>X</v>
      </c>
      <c r="K334" s="43" t="s">
        <v>7</v>
      </c>
      <c r="L334" s="43" t="str">
        <f t="shared" ref="L334" si="671">IF(OR(K334="Required", K334="Dependent &amp; Required"), "X", "")</f>
        <v/>
      </c>
      <c r="M334" s="106" t="s">
        <v>1203</v>
      </c>
      <c r="N334" s="42" t="s">
        <v>28</v>
      </c>
      <c r="O334" s="42" t="s">
        <v>179</v>
      </c>
      <c r="P334" s="42" t="s">
        <v>963</v>
      </c>
      <c r="Q334" s="101"/>
      <c r="R334" s="42"/>
      <c r="S334" s="42"/>
      <c r="T334" s="42"/>
      <c r="U334" s="42"/>
      <c r="V334" s="43"/>
    </row>
    <row r="335" spans="1:22" s="62" customFormat="1" ht="25.5" x14ac:dyDescent="0.2">
      <c r="A335" s="101" t="str">
        <f t="shared" si="650"/>
        <v>HVAC distributionDuct leakage test unit of measurementEnumerationProposedBuilding/BuildingDetails/Systems/HVAC/HVACDistribution/DistributionSystemType/AirDistribution/DuctLeakageMeasurement/DuctLeakage/Units</v>
      </c>
      <c r="B335" s="42" t="s">
        <v>335</v>
      </c>
      <c r="C335" s="42" t="s">
        <v>180</v>
      </c>
      <c r="D335" s="42" t="s">
        <v>504</v>
      </c>
      <c r="E335" s="42" t="s">
        <v>20</v>
      </c>
      <c r="F335" s="43" t="str">
        <f t="shared" si="651"/>
        <v>X</v>
      </c>
      <c r="G335" s="42" t="s">
        <v>7</v>
      </c>
      <c r="H335" s="43" t="str">
        <f t="shared" si="651"/>
        <v/>
      </c>
      <c r="I335" s="42" t="s">
        <v>20</v>
      </c>
      <c r="J335" s="43" t="str">
        <f t="shared" ref="J335" si="672">IF(OR(I335="Required", I335="Dependent &amp; Required"), "X", "")</f>
        <v>X</v>
      </c>
      <c r="K335" s="43" t="s">
        <v>7</v>
      </c>
      <c r="L335" s="43" t="str">
        <f t="shared" ref="L335" si="673">IF(OR(K335="Required", K335="Dependent &amp; Required"), "X", "")</f>
        <v/>
      </c>
      <c r="M335" s="106" t="s">
        <v>1203</v>
      </c>
      <c r="N335" s="42" t="s">
        <v>28</v>
      </c>
      <c r="O335" s="42" t="s">
        <v>181</v>
      </c>
      <c r="P335" s="42" t="s">
        <v>962</v>
      </c>
      <c r="Q335" s="101"/>
      <c r="R335" s="42"/>
      <c r="S335" s="42"/>
      <c r="T335" s="42"/>
      <c r="U335" s="42"/>
      <c r="V335" s="43"/>
    </row>
    <row r="336" spans="1:22" s="62" customFormat="1" ht="25.5" x14ac:dyDescent="0.2">
      <c r="A336" s="101" t="str">
        <f t="shared" si="650"/>
        <v>HVAC distributionDuct locationEnumerationProposedBuilding/BuildingDetails/Systems/HVAC/HVACDistribution/DistributionSystemType/AirDistribution/Ducts/DuctLocation</v>
      </c>
      <c r="B336" s="42" t="s">
        <v>335</v>
      </c>
      <c r="C336" s="42" t="s">
        <v>182</v>
      </c>
      <c r="D336" s="42" t="s">
        <v>504</v>
      </c>
      <c r="E336" s="42" t="s">
        <v>20</v>
      </c>
      <c r="F336" s="43" t="str">
        <f t="shared" si="651"/>
        <v>X</v>
      </c>
      <c r="G336" s="42" t="s">
        <v>20</v>
      </c>
      <c r="H336" s="43" t="str">
        <f t="shared" si="651"/>
        <v>X</v>
      </c>
      <c r="I336" s="42" t="s">
        <v>7</v>
      </c>
      <c r="J336" s="43" t="str">
        <f t="shared" ref="J336" si="674">IF(OR(I336="Required", I336="Dependent &amp; Required"), "X", "")</f>
        <v/>
      </c>
      <c r="K336" s="43" t="s">
        <v>7</v>
      </c>
      <c r="L336" s="43" t="str">
        <f t="shared" ref="L336" si="675">IF(OR(K336="Required", K336="Dependent &amp; Required"), "X", "")</f>
        <v/>
      </c>
      <c r="M336" s="106" t="s">
        <v>1203</v>
      </c>
      <c r="N336" s="42" t="s">
        <v>28</v>
      </c>
      <c r="O336" s="42" t="s">
        <v>183</v>
      </c>
      <c r="P336" s="42" t="s">
        <v>1200</v>
      </c>
      <c r="Q336" s="101"/>
      <c r="R336" s="42"/>
      <c r="S336" s="42"/>
      <c r="T336" s="42"/>
      <c r="U336" s="42"/>
      <c r="V336" s="43"/>
    </row>
    <row r="337" spans="1:22" s="62" customFormat="1" ht="25.5" x14ac:dyDescent="0.2">
      <c r="A337" s="101" t="str">
        <f t="shared" si="650"/>
        <v>HVAC distributionDuct materialEnumerationProposedBuilding/BuildingDetails/Systems/HVAC/HVACDistribution/DistributionSystemType/AirDistribution/Ducts/DuctMaterial</v>
      </c>
      <c r="B337" s="42" t="s">
        <v>335</v>
      </c>
      <c r="C337" s="42" t="s">
        <v>184</v>
      </c>
      <c r="D337" s="42" t="s">
        <v>504</v>
      </c>
      <c r="E337" s="42" t="s">
        <v>20</v>
      </c>
      <c r="F337" s="43" t="str">
        <f t="shared" si="651"/>
        <v>X</v>
      </c>
      <c r="G337" s="42" t="s">
        <v>7</v>
      </c>
      <c r="H337" s="43" t="str">
        <f t="shared" si="651"/>
        <v/>
      </c>
      <c r="I337" s="42" t="s">
        <v>7</v>
      </c>
      <c r="J337" s="43" t="str">
        <f t="shared" ref="J337" si="676">IF(OR(I337="Required", I337="Dependent &amp; Required"), "X", "")</f>
        <v/>
      </c>
      <c r="K337" s="43" t="s">
        <v>7</v>
      </c>
      <c r="L337" s="43" t="str">
        <f t="shared" ref="L337" si="677">IF(OR(K337="Required", K337="Dependent &amp; Required"), "X", "")</f>
        <v/>
      </c>
      <c r="M337" s="106" t="s">
        <v>1203</v>
      </c>
      <c r="N337" s="42" t="s">
        <v>28</v>
      </c>
      <c r="O337" s="42" t="s">
        <v>185</v>
      </c>
      <c r="P337" s="42" t="s">
        <v>1200</v>
      </c>
      <c r="Q337" s="101"/>
      <c r="R337" s="42"/>
      <c r="S337" s="42"/>
      <c r="T337" s="42"/>
      <c r="U337" s="42"/>
      <c r="V337" s="43"/>
    </row>
    <row r="338" spans="1:22" s="62" customFormat="1" ht="25.5" x14ac:dyDescent="0.2">
      <c r="A338" s="101" t="str">
        <f t="shared" si="650"/>
        <v>HVAC distributionDuct system sealedBooleanProposedBuilding/BuildingDetails/Systems/HVAC/HVACDistribution/HVACDistributionImprovementInfo/DuctSystemSealed</v>
      </c>
      <c r="B338" s="42" t="s">
        <v>335</v>
      </c>
      <c r="C338" s="42" t="s">
        <v>186</v>
      </c>
      <c r="D338" s="42" t="s">
        <v>520</v>
      </c>
      <c r="E338" s="42" t="s">
        <v>20</v>
      </c>
      <c r="F338" s="43" t="str">
        <f t="shared" si="651"/>
        <v>X</v>
      </c>
      <c r="G338" s="42" t="s">
        <v>20</v>
      </c>
      <c r="H338" s="43" t="str">
        <f t="shared" si="651"/>
        <v>X</v>
      </c>
      <c r="I338" s="42" t="s">
        <v>20</v>
      </c>
      <c r="J338" s="43" t="str">
        <f t="shared" ref="J338" si="678">IF(OR(I338="Required", I338="Dependent &amp; Required"), "X", "")</f>
        <v>X</v>
      </c>
      <c r="K338" s="43" t="s">
        <v>7</v>
      </c>
      <c r="L338" s="43" t="str">
        <f t="shared" ref="L338" si="679">IF(OR(K338="Required", K338="Dependent &amp; Required"), "X", "")</f>
        <v/>
      </c>
      <c r="M338" s="106" t="s">
        <v>1203</v>
      </c>
      <c r="N338" s="42" t="s">
        <v>28</v>
      </c>
      <c r="O338" s="42" t="s">
        <v>187</v>
      </c>
      <c r="P338" s="42" t="s">
        <v>953</v>
      </c>
      <c r="Q338" s="101"/>
      <c r="R338" s="42"/>
      <c r="S338" s="42"/>
      <c r="T338" s="42"/>
      <c r="U338" s="42"/>
      <c r="V338" s="43"/>
    </row>
    <row r="339" spans="1:22" s="62" customFormat="1" ht="25.5" x14ac:dyDescent="0.2">
      <c r="A339" s="101" t="str">
        <f t="shared" si="650"/>
        <v>HVAC distributionDuct insulation R-valueNumberProposedBuilding/BuildingDetails/Systems/HVAC/HVACDistribution/DistributionSystemType/AirDistribution/Ducts/DuctInsulationRValue</v>
      </c>
      <c r="B339" s="42" t="s">
        <v>335</v>
      </c>
      <c r="C339" s="42" t="s">
        <v>188</v>
      </c>
      <c r="D339" s="42" t="s">
        <v>503</v>
      </c>
      <c r="E339" s="42" t="s">
        <v>20</v>
      </c>
      <c r="F339" s="43" t="str">
        <f t="shared" si="651"/>
        <v>X</v>
      </c>
      <c r="G339" s="42" t="s">
        <v>7</v>
      </c>
      <c r="H339" s="43" t="str">
        <f t="shared" si="651"/>
        <v/>
      </c>
      <c r="I339" s="42" t="s">
        <v>20</v>
      </c>
      <c r="J339" s="43" t="str">
        <f t="shared" ref="J339" si="680">IF(OR(I339="Required", I339="Dependent &amp; Required"), "X", "")</f>
        <v>X</v>
      </c>
      <c r="K339" s="43" t="s">
        <v>7</v>
      </c>
      <c r="L339" s="43" t="str">
        <f t="shared" ref="L339" si="681">IF(OR(K339="Required", K339="Dependent &amp; Required"), "X", "")</f>
        <v/>
      </c>
      <c r="M339" s="106" t="s">
        <v>1203</v>
      </c>
      <c r="N339" s="42" t="s">
        <v>28</v>
      </c>
      <c r="O339" s="42" t="s">
        <v>189</v>
      </c>
      <c r="P339" s="42" t="s">
        <v>964</v>
      </c>
      <c r="Q339" s="101"/>
      <c r="R339" s="42"/>
      <c r="S339" s="42"/>
      <c r="T339" s="42"/>
      <c r="U339" s="42"/>
      <c r="V339" s="43"/>
    </row>
    <row r="340" spans="1:22" s="62" customFormat="1" ht="38.25" x14ac:dyDescent="0.2">
      <c r="A340" s="101" t="str">
        <f t="shared" si="650"/>
        <v>HVAC distributionAnnual heating distribution system efficiencyNumberPostBuilding/BuildingDetails/Systems/HVAC/HVACDistribution/AnnualHeatingDistributionSystemEfficiency</v>
      </c>
      <c r="B340" s="42" t="s">
        <v>335</v>
      </c>
      <c r="C340" s="42" t="s">
        <v>338</v>
      </c>
      <c r="D340" s="42" t="s">
        <v>503</v>
      </c>
      <c r="E340" s="42" t="s">
        <v>7</v>
      </c>
      <c r="F340" s="43" t="str">
        <f t="shared" si="651"/>
        <v/>
      </c>
      <c r="G340" s="42" t="s">
        <v>7</v>
      </c>
      <c r="H340" s="43" t="str">
        <f t="shared" si="651"/>
        <v/>
      </c>
      <c r="I340" s="42" t="s">
        <v>7</v>
      </c>
      <c r="J340" s="43" t="str">
        <f t="shared" ref="J340" si="682">IF(OR(I340="Required", I340="Dependent &amp; Required"), "X", "")</f>
        <v/>
      </c>
      <c r="K340" s="43" t="s">
        <v>7</v>
      </c>
      <c r="L340" s="43" t="str">
        <f t="shared" ref="L340" si="683">IF(OR(K340="Required", K340="Dependent &amp; Required"), "X", "")</f>
        <v/>
      </c>
      <c r="M340" s="106" t="s">
        <v>1205</v>
      </c>
      <c r="N340" s="42" t="s">
        <v>296</v>
      </c>
      <c r="O340" s="42" t="s">
        <v>460</v>
      </c>
      <c r="P340" s="42" t="s">
        <v>1200</v>
      </c>
      <c r="Q340" s="101"/>
      <c r="R340" s="42"/>
      <c r="S340" s="42"/>
      <c r="T340" s="42"/>
      <c r="U340" s="42"/>
      <c r="V340" s="43"/>
    </row>
    <row r="341" spans="1:22" s="62" customFormat="1" ht="38.25" x14ac:dyDescent="0.2">
      <c r="A341" s="101" t="str">
        <f t="shared" si="650"/>
        <v>HVAC distributionAnnual cooling distribution system efficiencyNumberPostBuilding/BuildingDetails/Systems/HVAC/HVACDistribution/AnnualCoolingDistributionSystemEfficiency</v>
      </c>
      <c r="B341" s="42" t="s">
        <v>335</v>
      </c>
      <c r="C341" s="42" t="s">
        <v>339</v>
      </c>
      <c r="D341" s="42" t="s">
        <v>503</v>
      </c>
      <c r="E341" s="42" t="s">
        <v>7</v>
      </c>
      <c r="F341" s="43" t="str">
        <f t="shared" si="651"/>
        <v/>
      </c>
      <c r="G341" s="42" t="s">
        <v>7</v>
      </c>
      <c r="H341" s="43" t="str">
        <f t="shared" si="651"/>
        <v/>
      </c>
      <c r="I341" s="42" t="s">
        <v>7</v>
      </c>
      <c r="J341" s="43" t="str">
        <f t="shared" ref="J341" si="684">IF(OR(I341="Required", I341="Dependent &amp; Required"), "X", "")</f>
        <v/>
      </c>
      <c r="K341" s="43" t="s">
        <v>7</v>
      </c>
      <c r="L341" s="43" t="str">
        <f t="shared" ref="L341" si="685">IF(OR(K341="Required", K341="Dependent &amp; Required"), "X", "")</f>
        <v/>
      </c>
      <c r="M341" s="106" t="s">
        <v>1205</v>
      </c>
      <c r="N341" s="42" t="s">
        <v>296</v>
      </c>
      <c r="O341" s="42" t="s">
        <v>461</v>
      </c>
      <c r="P341" s="42" t="s">
        <v>1200</v>
      </c>
      <c r="Q341" s="101"/>
      <c r="R341" s="42"/>
      <c r="S341" s="42"/>
      <c r="T341" s="42"/>
      <c r="U341" s="42"/>
      <c r="V341" s="43"/>
    </row>
    <row r="342" spans="1:22" s="62" customFormat="1" ht="38.25" x14ac:dyDescent="0.2">
      <c r="A342" s="101" t="str">
        <f t="shared" si="650"/>
        <v>HVAC distributionConditioned floor area servedNumber (sq.ft.)PostBuilding/BuildingDetails/Systems/HVAC/HVACDistribution/ConditionedFloorAreaServed</v>
      </c>
      <c r="B342" s="42" t="s">
        <v>335</v>
      </c>
      <c r="C342" s="42" t="s">
        <v>174</v>
      </c>
      <c r="D342" s="42" t="s">
        <v>584</v>
      </c>
      <c r="E342" s="42" t="s">
        <v>20</v>
      </c>
      <c r="F342" s="43" t="str">
        <f t="shared" si="651"/>
        <v>X</v>
      </c>
      <c r="G342" s="42" t="s">
        <v>20</v>
      </c>
      <c r="H342" s="43" t="str">
        <f t="shared" si="651"/>
        <v>X</v>
      </c>
      <c r="I342" s="42" t="s">
        <v>7</v>
      </c>
      <c r="J342" s="43" t="str">
        <f t="shared" ref="J342" si="686">IF(OR(I342="Required", I342="Dependent &amp; Required"), "X", "")</f>
        <v/>
      </c>
      <c r="K342" s="43" t="s">
        <v>20</v>
      </c>
      <c r="L342" s="43" t="str">
        <f t="shared" ref="L342" si="687">IF(OR(K342="Required", K342="Dependent &amp; Required"), "X", "")</f>
        <v>X</v>
      </c>
      <c r="M342" s="106" t="s">
        <v>1205</v>
      </c>
      <c r="N342" s="42" t="s">
        <v>296</v>
      </c>
      <c r="O342" s="42" t="s">
        <v>175</v>
      </c>
      <c r="P342" s="42" t="s">
        <v>1200</v>
      </c>
      <c r="Q342" s="101"/>
      <c r="R342" s="42"/>
      <c r="S342" s="42"/>
      <c r="T342" s="42"/>
      <c r="U342" s="42"/>
      <c r="V342" s="43"/>
    </row>
    <row r="343" spans="1:22" s="62" customFormat="1" ht="38.25" x14ac:dyDescent="0.2">
      <c r="A343" s="101" t="str">
        <f t="shared" si="650"/>
        <v>HVAC distributionMeasured duct leakageNumber (CFM)PostBuilding/BuildingDetails/Systems/HVAC/HVACDistribution/DistributionSystemType/AirDistribution/DuctLeakageMeasurement/DuctLeakage/Value</v>
      </c>
      <c r="B343" s="42" t="s">
        <v>335</v>
      </c>
      <c r="C343" s="42" t="s">
        <v>176</v>
      </c>
      <c r="D343" s="42" t="s">
        <v>558</v>
      </c>
      <c r="E343" s="42" t="s">
        <v>20</v>
      </c>
      <c r="F343" s="43" t="str">
        <f t="shared" si="651"/>
        <v>X</v>
      </c>
      <c r="G343" s="42" t="s">
        <v>7</v>
      </c>
      <c r="H343" s="43" t="str">
        <f t="shared" si="651"/>
        <v/>
      </c>
      <c r="I343" s="42" t="s">
        <v>20</v>
      </c>
      <c r="J343" s="43" t="str">
        <f t="shared" ref="J343" si="688">IF(OR(I343="Required", I343="Dependent &amp; Required"), "X", "")</f>
        <v>X</v>
      </c>
      <c r="K343" s="43" t="s">
        <v>20</v>
      </c>
      <c r="L343" s="43" t="str">
        <f t="shared" ref="L343" si="689">IF(OR(K343="Required", K343="Dependent &amp; Required"), "X", "")</f>
        <v>X</v>
      </c>
      <c r="M343" s="106" t="s">
        <v>1205</v>
      </c>
      <c r="N343" s="42" t="s">
        <v>296</v>
      </c>
      <c r="O343" s="42" t="s">
        <v>179</v>
      </c>
      <c r="P343" s="42" t="s">
        <v>963</v>
      </c>
      <c r="Q343" s="101"/>
      <c r="R343" s="42"/>
      <c r="S343" s="42"/>
      <c r="T343" s="42"/>
      <c r="U343" s="42"/>
      <c r="V343" s="43"/>
    </row>
    <row r="344" spans="1:22" s="62" customFormat="1" ht="38.25" x14ac:dyDescent="0.2">
      <c r="A344" s="101" t="str">
        <f t="shared" si="650"/>
        <v>HVAC distributionDuct leakage test unit of measurementEnumerationPostBuilding/BuildingDetails/Systems/HVAC/HVACDistribution/DistributionSystemType/AirDistribution/DuctLeakageMeasurement/DuctLeakage/Units</v>
      </c>
      <c r="B344" s="42" t="s">
        <v>335</v>
      </c>
      <c r="C344" s="42" t="s">
        <v>180</v>
      </c>
      <c r="D344" s="42" t="s">
        <v>504</v>
      </c>
      <c r="E344" s="42" t="s">
        <v>20</v>
      </c>
      <c r="F344" s="43" t="str">
        <f t="shared" si="651"/>
        <v>X</v>
      </c>
      <c r="G344" s="42" t="s">
        <v>7</v>
      </c>
      <c r="H344" s="43" t="str">
        <f t="shared" si="651"/>
        <v/>
      </c>
      <c r="I344" s="42" t="s">
        <v>20</v>
      </c>
      <c r="J344" s="43" t="str">
        <f t="shared" ref="J344" si="690">IF(OR(I344="Required", I344="Dependent &amp; Required"), "X", "")</f>
        <v>X</v>
      </c>
      <c r="K344" s="43" t="s">
        <v>20</v>
      </c>
      <c r="L344" s="43" t="str">
        <f t="shared" ref="L344" si="691">IF(OR(K344="Required", K344="Dependent &amp; Required"), "X", "")</f>
        <v>X</v>
      </c>
      <c r="M344" s="106" t="s">
        <v>1205</v>
      </c>
      <c r="N344" s="42" t="s">
        <v>296</v>
      </c>
      <c r="O344" s="42" t="s">
        <v>181</v>
      </c>
      <c r="P344" s="42" t="s">
        <v>962</v>
      </c>
      <c r="Q344" s="101"/>
      <c r="R344" s="42"/>
      <c r="S344" s="42"/>
      <c r="T344" s="42"/>
      <c r="U344" s="42"/>
      <c r="V344" s="43"/>
    </row>
    <row r="345" spans="1:22" s="62" customFormat="1" ht="38.25" x14ac:dyDescent="0.2">
      <c r="A345" s="101" t="str">
        <f t="shared" si="650"/>
        <v>HVAC distributionDuct locationEnumerationPostBuilding/BuildingDetails/Systems/HVAC/HVACDistribution/DistributionSystemType/AirDistribution/Ducts/DuctLocation</v>
      </c>
      <c r="B345" s="42" t="s">
        <v>335</v>
      </c>
      <c r="C345" s="42" t="s">
        <v>182</v>
      </c>
      <c r="D345" s="42" t="s">
        <v>504</v>
      </c>
      <c r="E345" s="42" t="s">
        <v>20</v>
      </c>
      <c r="F345" s="43" t="str">
        <f t="shared" si="651"/>
        <v>X</v>
      </c>
      <c r="G345" s="42" t="s">
        <v>20</v>
      </c>
      <c r="H345" s="43" t="str">
        <f t="shared" si="651"/>
        <v>X</v>
      </c>
      <c r="I345" s="42" t="s">
        <v>7</v>
      </c>
      <c r="J345" s="43" t="str">
        <f t="shared" ref="J345" si="692">IF(OR(I345="Required", I345="Dependent &amp; Required"), "X", "")</f>
        <v/>
      </c>
      <c r="K345" s="43" t="s">
        <v>20</v>
      </c>
      <c r="L345" s="43" t="str">
        <f t="shared" ref="L345" si="693">IF(OR(K345="Required", K345="Dependent &amp; Required"), "X", "")</f>
        <v>X</v>
      </c>
      <c r="M345" s="106" t="s">
        <v>1205</v>
      </c>
      <c r="N345" s="42" t="s">
        <v>296</v>
      </c>
      <c r="O345" s="42" t="s">
        <v>183</v>
      </c>
      <c r="P345" s="42" t="s">
        <v>1200</v>
      </c>
      <c r="Q345" s="101"/>
      <c r="R345" s="42"/>
      <c r="S345" s="42"/>
      <c r="T345" s="42"/>
      <c r="U345" s="42"/>
      <c r="V345" s="43"/>
    </row>
    <row r="346" spans="1:22" s="62" customFormat="1" ht="38.25" x14ac:dyDescent="0.2">
      <c r="A346" s="101" t="str">
        <f t="shared" si="650"/>
        <v>HVAC distributionDuct materialEnumerationPostBuilding/BuildingDetails/Systems/HVAC/HVACDistribution/DistributionSystemType/AirDistribution/Ducts/DuctMaterial</v>
      </c>
      <c r="B346" s="42" t="s">
        <v>335</v>
      </c>
      <c r="C346" s="42" t="s">
        <v>184</v>
      </c>
      <c r="D346" s="42" t="s">
        <v>504</v>
      </c>
      <c r="E346" s="42" t="s">
        <v>20</v>
      </c>
      <c r="F346" s="43" t="str">
        <f t="shared" si="651"/>
        <v>X</v>
      </c>
      <c r="G346" s="42" t="s">
        <v>7</v>
      </c>
      <c r="H346" s="43" t="str">
        <f t="shared" si="651"/>
        <v/>
      </c>
      <c r="I346" s="42" t="s">
        <v>7</v>
      </c>
      <c r="J346" s="43" t="str">
        <f t="shared" ref="J346" si="694">IF(OR(I346="Required", I346="Dependent &amp; Required"), "X", "")</f>
        <v/>
      </c>
      <c r="K346" s="43" t="s">
        <v>20</v>
      </c>
      <c r="L346" s="43" t="str">
        <f t="shared" ref="L346" si="695">IF(OR(K346="Required", K346="Dependent &amp; Required"), "X", "")</f>
        <v>X</v>
      </c>
      <c r="M346" s="106" t="s">
        <v>1205</v>
      </c>
      <c r="N346" s="42" t="s">
        <v>296</v>
      </c>
      <c r="O346" s="42" t="s">
        <v>185</v>
      </c>
      <c r="P346" s="42" t="s">
        <v>1200</v>
      </c>
      <c r="Q346" s="101"/>
      <c r="R346" s="42"/>
      <c r="S346" s="42"/>
      <c r="T346" s="42"/>
      <c r="U346" s="42"/>
      <c r="V346" s="43"/>
    </row>
    <row r="347" spans="1:22" s="62" customFormat="1" ht="38.25" x14ac:dyDescent="0.2">
      <c r="A347" s="101" t="str">
        <f t="shared" si="650"/>
        <v>HVAC distributionDuct system sealedBooleanPostBuilding/BuildingDetails/Systems/HVAC/HVACDistribution/HVACDistributionImprovementInfo/DuctSystemSealed</v>
      </c>
      <c r="B347" s="42" t="s">
        <v>335</v>
      </c>
      <c r="C347" s="42" t="s">
        <v>186</v>
      </c>
      <c r="D347" s="42" t="s">
        <v>520</v>
      </c>
      <c r="E347" s="42" t="s">
        <v>20</v>
      </c>
      <c r="F347" s="43" t="str">
        <f t="shared" si="651"/>
        <v>X</v>
      </c>
      <c r="G347" s="42" t="s">
        <v>20</v>
      </c>
      <c r="H347" s="43" t="str">
        <f t="shared" si="651"/>
        <v>X</v>
      </c>
      <c r="I347" s="42" t="s">
        <v>20</v>
      </c>
      <c r="J347" s="43" t="str">
        <f t="shared" ref="J347" si="696">IF(OR(I347="Required", I347="Dependent &amp; Required"), "X", "")</f>
        <v>X</v>
      </c>
      <c r="K347" s="43" t="s">
        <v>20</v>
      </c>
      <c r="L347" s="43" t="str">
        <f t="shared" ref="L347" si="697">IF(OR(K347="Required", K347="Dependent &amp; Required"), "X", "")</f>
        <v>X</v>
      </c>
      <c r="M347" s="106" t="s">
        <v>1205</v>
      </c>
      <c r="N347" s="42" t="s">
        <v>296</v>
      </c>
      <c r="O347" s="42" t="s">
        <v>187</v>
      </c>
      <c r="P347" s="42" t="s">
        <v>953</v>
      </c>
      <c r="Q347" s="101"/>
      <c r="R347" s="42"/>
      <c r="S347" s="42"/>
      <c r="T347" s="42"/>
      <c r="U347" s="42"/>
      <c r="V347" s="43"/>
    </row>
    <row r="348" spans="1:22" s="62" customFormat="1" ht="38.25" x14ac:dyDescent="0.2">
      <c r="A348" s="101" t="str">
        <f t="shared" si="650"/>
        <v>HVAC distributionDuct insulation R-valueNumberPostBuilding/BuildingDetails/Systems/HVAC/HVACDistribution/DistributionSystemType/AirDistribution/Ducts/DuctInsulationRValue</v>
      </c>
      <c r="B348" s="42" t="s">
        <v>335</v>
      </c>
      <c r="C348" s="42" t="s">
        <v>188</v>
      </c>
      <c r="D348" s="42" t="s">
        <v>503</v>
      </c>
      <c r="E348" s="42" t="s">
        <v>20</v>
      </c>
      <c r="F348" s="43" t="str">
        <f t="shared" si="651"/>
        <v>X</v>
      </c>
      <c r="G348" s="42" t="s">
        <v>7</v>
      </c>
      <c r="H348" s="43" t="str">
        <f t="shared" si="651"/>
        <v/>
      </c>
      <c r="I348" s="42" t="s">
        <v>20</v>
      </c>
      <c r="J348" s="43" t="str">
        <f t="shared" ref="J348" si="698">IF(OR(I348="Required", I348="Dependent &amp; Required"), "X", "")</f>
        <v>X</v>
      </c>
      <c r="K348" s="43" t="s">
        <v>20</v>
      </c>
      <c r="L348" s="43" t="str">
        <f t="shared" ref="L348" si="699">IF(OR(K348="Required", K348="Dependent &amp; Required"), "X", "")</f>
        <v>X</v>
      </c>
      <c r="M348" s="106" t="s">
        <v>1205</v>
      </c>
      <c r="N348" s="42" t="s">
        <v>296</v>
      </c>
      <c r="O348" s="42" t="s">
        <v>189</v>
      </c>
      <c r="P348" s="42" t="s">
        <v>964</v>
      </c>
      <c r="Q348" s="101"/>
      <c r="R348" s="42"/>
      <c r="S348" s="42"/>
      <c r="T348" s="42"/>
      <c r="U348" s="42"/>
      <c r="V348" s="43"/>
    </row>
    <row r="349" spans="1:22" s="62" customFormat="1" ht="25.5" x14ac:dyDescent="0.2">
      <c r="A349" s="101" t="str">
        <f t="shared" si="650"/>
        <v>LightingLocationEnumerationPreBuilding/BuildingDetails/Lighting / LightingGroup / Location</v>
      </c>
      <c r="B349" s="42" t="s">
        <v>391</v>
      </c>
      <c r="C349" s="42" t="s">
        <v>269</v>
      </c>
      <c r="D349" s="42" t="s">
        <v>504</v>
      </c>
      <c r="E349" s="42" t="s">
        <v>7</v>
      </c>
      <c r="F349" s="43" t="str">
        <f t="shared" si="651"/>
        <v/>
      </c>
      <c r="G349" s="42" t="s">
        <v>7</v>
      </c>
      <c r="H349" s="43" t="str">
        <f t="shared" si="651"/>
        <v/>
      </c>
      <c r="I349" s="42" t="s">
        <v>7</v>
      </c>
      <c r="J349" s="43" t="str">
        <f t="shared" ref="J349" si="700">IF(OR(I349="Required", I349="Dependent &amp; Required"), "X", "")</f>
        <v/>
      </c>
      <c r="K349" s="43" t="s">
        <v>7</v>
      </c>
      <c r="L349" s="43" t="str">
        <f t="shared" ref="L349" si="701">IF(OR(K349="Required", K349="Dependent &amp; Required"), "X", "")</f>
        <v/>
      </c>
      <c r="M349" s="106" t="s">
        <v>1204</v>
      </c>
      <c r="N349" s="42" t="s">
        <v>21</v>
      </c>
      <c r="O349" s="42" t="s">
        <v>462</v>
      </c>
      <c r="P349" s="42" t="s">
        <v>1200</v>
      </c>
      <c r="Q349" s="101"/>
      <c r="R349" s="42"/>
      <c r="S349" s="42"/>
      <c r="T349" s="42"/>
      <c r="U349" s="42"/>
      <c r="V349" s="43"/>
    </row>
    <row r="350" spans="1:22" s="62" customFormat="1" ht="25.5" x14ac:dyDescent="0.2">
      <c r="A350" s="101" t="str">
        <f t="shared" si="650"/>
        <v>LightingThird party certificationEnumerationPreBuilding/BuildingDetails/Lighting/LightingGroup/ThirdPartyCertification</v>
      </c>
      <c r="B350" s="42" t="s">
        <v>391</v>
      </c>
      <c r="C350" s="42" t="s">
        <v>58</v>
      </c>
      <c r="D350" s="42" t="s">
        <v>504</v>
      </c>
      <c r="E350" s="42" t="s">
        <v>7</v>
      </c>
      <c r="F350" s="43" t="str">
        <f t="shared" si="651"/>
        <v/>
      </c>
      <c r="G350" s="42" t="s">
        <v>7</v>
      </c>
      <c r="H350" s="43" t="str">
        <f t="shared" si="651"/>
        <v/>
      </c>
      <c r="I350" s="42" t="s">
        <v>20</v>
      </c>
      <c r="J350" s="43" t="str">
        <f t="shared" ref="J350" si="702">IF(OR(I350="Required", I350="Dependent &amp; Required"), "X", "")</f>
        <v>X</v>
      </c>
      <c r="K350" s="43" t="s">
        <v>7</v>
      </c>
      <c r="L350" s="43" t="str">
        <f t="shared" ref="L350" si="703">IF(OR(K350="Required", K350="Dependent &amp; Required"), "X", "")</f>
        <v/>
      </c>
      <c r="M350" s="106" t="s">
        <v>1204</v>
      </c>
      <c r="N350" s="42" t="s">
        <v>21</v>
      </c>
      <c r="O350" s="42" t="s">
        <v>667</v>
      </c>
      <c r="P350" s="42" t="s">
        <v>986</v>
      </c>
      <c r="Q350" s="101"/>
      <c r="R350" s="42"/>
      <c r="S350" s="42"/>
      <c r="T350" s="42"/>
      <c r="U350" s="42"/>
      <c r="V350" s="43"/>
    </row>
    <row r="351" spans="1:22" s="62" customFormat="1" ht="25.5" x14ac:dyDescent="0.2">
      <c r="A351" s="101" t="str">
        <f t="shared" si="650"/>
        <v>LightingAverage hours per dayNumberPreBuilding/BuildingDetails/Lighting/LightingGroup/AverageHoursPerDay</v>
      </c>
      <c r="B351" s="42" t="s">
        <v>391</v>
      </c>
      <c r="C351" s="42" t="s">
        <v>218</v>
      </c>
      <c r="D351" s="42" t="s">
        <v>503</v>
      </c>
      <c r="E351" s="42" t="s">
        <v>20</v>
      </c>
      <c r="F351" s="43" t="str">
        <f t="shared" si="651"/>
        <v>X</v>
      </c>
      <c r="G351" s="42" t="s">
        <v>7</v>
      </c>
      <c r="H351" s="43" t="str">
        <f t="shared" si="651"/>
        <v/>
      </c>
      <c r="I351" s="42" t="s">
        <v>7</v>
      </c>
      <c r="J351" s="43" t="str">
        <f t="shared" ref="J351" si="704">IF(OR(I351="Required", I351="Dependent &amp; Required"), "X", "")</f>
        <v/>
      </c>
      <c r="K351" s="43" t="s">
        <v>20</v>
      </c>
      <c r="L351" s="43" t="str">
        <f t="shared" ref="L351" si="705">IF(OR(K351="Required", K351="Dependent &amp; Required"), "X", "")</f>
        <v>X</v>
      </c>
      <c r="M351" s="106" t="s">
        <v>1204</v>
      </c>
      <c r="N351" s="42" t="s">
        <v>21</v>
      </c>
      <c r="O351" s="42" t="s">
        <v>219</v>
      </c>
      <c r="P351" s="42" t="s">
        <v>1200</v>
      </c>
      <c r="Q351" s="101"/>
      <c r="R351" s="42"/>
      <c r="S351" s="42"/>
      <c r="T351" s="42"/>
      <c r="U351" s="42"/>
      <c r="V351" s="43"/>
    </row>
    <row r="352" spans="1:22" s="62" customFormat="1" ht="25.5" x14ac:dyDescent="0.2">
      <c r="A352" s="101" t="str">
        <f t="shared" si="650"/>
        <v>LightingAverage wattageNumberPreBuilding/BuildingDetails/Lighting/LightingGroup/AverageWattage</v>
      </c>
      <c r="B352" s="42" t="s">
        <v>391</v>
      </c>
      <c r="C352" s="42" t="s">
        <v>220</v>
      </c>
      <c r="D352" s="42" t="s">
        <v>503</v>
      </c>
      <c r="E352" s="42" t="s">
        <v>20</v>
      </c>
      <c r="F352" s="43" t="str">
        <f t="shared" si="651"/>
        <v>X</v>
      </c>
      <c r="G352" s="42" t="s">
        <v>7</v>
      </c>
      <c r="H352" s="43" t="str">
        <f t="shared" si="651"/>
        <v/>
      </c>
      <c r="I352" s="42" t="s">
        <v>20</v>
      </c>
      <c r="J352" s="43" t="str">
        <f t="shared" ref="J352" si="706">IF(OR(I352="Required", I352="Dependent &amp; Required"), "X", "")</f>
        <v>X</v>
      </c>
      <c r="K352" s="43" t="s">
        <v>20</v>
      </c>
      <c r="L352" s="43" t="str">
        <f t="shared" ref="L352" si="707">IF(OR(K352="Required", K352="Dependent &amp; Required"), "X", "")</f>
        <v>X</v>
      </c>
      <c r="M352" s="106" t="s">
        <v>1204</v>
      </c>
      <c r="N352" s="42" t="s">
        <v>21</v>
      </c>
      <c r="O352" s="42" t="s">
        <v>221</v>
      </c>
      <c r="P352" s="42" t="s">
        <v>987</v>
      </c>
      <c r="Q352" s="101"/>
      <c r="R352" s="42"/>
      <c r="S352" s="42"/>
      <c r="T352" s="42"/>
      <c r="U352" s="42"/>
      <c r="V352" s="43"/>
    </row>
    <row r="353" spans="1:22" s="62" customFormat="1" ht="25.5" x14ac:dyDescent="0.2">
      <c r="A353" s="101" t="str">
        <f t="shared" si="650"/>
        <v>LightingLighting typeEnumerationPreBuilding/BuildingDetails/Lighting/LightingGroup/LightingType</v>
      </c>
      <c r="B353" s="42" t="s">
        <v>391</v>
      </c>
      <c r="C353" s="42" t="s">
        <v>222</v>
      </c>
      <c r="D353" s="42" t="s">
        <v>504</v>
      </c>
      <c r="E353" s="42" t="s">
        <v>20</v>
      </c>
      <c r="F353" s="43" t="str">
        <f t="shared" si="651"/>
        <v>X</v>
      </c>
      <c r="G353" s="42" t="s">
        <v>7</v>
      </c>
      <c r="H353" s="43" t="str">
        <f t="shared" si="651"/>
        <v/>
      </c>
      <c r="I353" s="42" t="s">
        <v>20</v>
      </c>
      <c r="J353" s="43" t="str">
        <f t="shared" ref="J353" si="708">IF(OR(I353="Required", I353="Dependent &amp; Required"), "X", "")</f>
        <v>X</v>
      </c>
      <c r="K353" s="43" t="s">
        <v>20</v>
      </c>
      <c r="L353" s="43" t="str">
        <f t="shared" ref="L353" si="709">IF(OR(K353="Required", K353="Dependent &amp; Required"), "X", "")</f>
        <v>X</v>
      </c>
      <c r="M353" s="106" t="s">
        <v>1204</v>
      </c>
      <c r="N353" s="42" t="s">
        <v>21</v>
      </c>
      <c r="O353" s="42" t="s">
        <v>223</v>
      </c>
      <c r="P353" s="42" t="s">
        <v>988</v>
      </c>
      <c r="Q353" s="101"/>
      <c r="R353" s="42"/>
      <c r="S353" s="42"/>
      <c r="T353" s="42"/>
      <c r="U353" s="42"/>
      <c r="V353" s="43"/>
    </row>
    <row r="354" spans="1:22" s="62" customFormat="1" ht="25.5" x14ac:dyDescent="0.2">
      <c r="A354" s="101" t="str">
        <f t="shared" si="650"/>
        <v>LightingNumber of unitsNumberPreBuilding/BuildingDetails/Lighting/LightingGroup/NumberofUnits</v>
      </c>
      <c r="B354" s="42" t="s">
        <v>391</v>
      </c>
      <c r="C354" s="42" t="s">
        <v>224</v>
      </c>
      <c r="D354" s="42" t="s">
        <v>503</v>
      </c>
      <c r="E354" s="42" t="s">
        <v>20</v>
      </c>
      <c r="F354" s="43" t="str">
        <f t="shared" si="651"/>
        <v>X</v>
      </c>
      <c r="G354" s="42" t="s">
        <v>7</v>
      </c>
      <c r="H354" s="43" t="str">
        <f t="shared" si="651"/>
        <v/>
      </c>
      <c r="I354" s="42" t="s">
        <v>20</v>
      </c>
      <c r="J354" s="43" t="str">
        <f t="shared" ref="J354" si="710">IF(OR(I354="Required", I354="Dependent &amp; Required"), "X", "")</f>
        <v>X</v>
      </c>
      <c r="K354" s="43" t="s">
        <v>20</v>
      </c>
      <c r="L354" s="43" t="str">
        <f t="shared" ref="L354" si="711">IF(OR(K354="Required", K354="Dependent &amp; Required"), "X", "")</f>
        <v>X</v>
      </c>
      <c r="M354" s="106" t="s">
        <v>1204</v>
      </c>
      <c r="N354" s="42" t="s">
        <v>21</v>
      </c>
      <c r="O354" s="42" t="s">
        <v>225</v>
      </c>
      <c r="P354" s="42" t="s">
        <v>989</v>
      </c>
      <c r="Q354" s="101"/>
      <c r="R354" s="42"/>
      <c r="S354" s="42"/>
      <c r="T354" s="42"/>
      <c r="U354" s="42"/>
      <c r="V354" s="43"/>
    </row>
    <row r="355" spans="1:22" s="62" customFormat="1" ht="25.5" x14ac:dyDescent="0.2">
      <c r="A355" s="101" t="str">
        <f t="shared" si="650"/>
        <v>LightingThird party certificationEnumerationProposedBuilding/BuildingDetails/Lighting/LightingGroup/ThirdPartyCertification</v>
      </c>
      <c r="B355" s="42" t="s">
        <v>391</v>
      </c>
      <c r="C355" s="42" t="s">
        <v>58</v>
      </c>
      <c r="D355" s="42" t="s">
        <v>504</v>
      </c>
      <c r="E355" s="42" t="s">
        <v>7</v>
      </c>
      <c r="F355" s="43" t="str">
        <f t="shared" si="651"/>
        <v/>
      </c>
      <c r="G355" s="42" t="s">
        <v>7</v>
      </c>
      <c r="H355" s="43" t="str">
        <f t="shared" si="651"/>
        <v/>
      </c>
      <c r="I355" s="42" t="s">
        <v>20</v>
      </c>
      <c r="J355" s="43" t="str">
        <f t="shared" ref="J355" si="712">IF(OR(I355="Required", I355="Dependent &amp; Required"), "X", "")</f>
        <v>X</v>
      </c>
      <c r="K355" s="43" t="s">
        <v>7</v>
      </c>
      <c r="L355" s="43" t="str">
        <f t="shared" ref="L355" si="713">IF(OR(K355="Required", K355="Dependent &amp; Required"), "X", "")</f>
        <v/>
      </c>
      <c r="M355" s="106" t="s">
        <v>1203</v>
      </c>
      <c r="N355" s="42" t="s">
        <v>28</v>
      </c>
      <c r="O355" s="42" t="s">
        <v>667</v>
      </c>
      <c r="P355" s="42" t="s">
        <v>986</v>
      </c>
      <c r="Q355" s="101"/>
      <c r="R355" s="42"/>
      <c r="S355" s="42"/>
      <c r="T355" s="42"/>
      <c r="U355" s="42"/>
      <c r="V355" s="43"/>
    </row>
    <row r="356" spans="1:22" s="62" customFormat="1" ht="25.5" x14ac:dyDescent="0.2">
      <c r="A356" s="101" t="str">
        <f t="shared" si="650"/>
        <v>LightingAverage hours per dayNumberProposedBuilding/BuildingDetails/Lighting/LightingGroup/AverageHoursPerDay</v>
      </c>
      <c r="B356" s="42" t="s">
        <v>391</v>
      </c>
      <c r="C356" s="42" t="s">
        <v>218</v>
      </c>
      <c r="D356" s="42" t="s">
        <v>503</v>
      </c>
      <c r="E356" s="42" t="s">
        <v>20</v>
      </c>
      <c r="F356" s="43" t="str">
        <f t="shared" si="651"/>
        <v>X</v>
      </c>
      <c r="G356" s="42" t="s">
        <v>7</v>
      </c>
      <c r="H356" s="43" t="str">
        <f t="shared" si="651"/>
        <v/>
      </c>
      <c r="I356" s="42" t="s">
        <v>7</v>
      </c>
      <c r="J356" s="43" t="str">
        <f t="shared" ref="J356" si="714">IF(OR(I356="Required", I356="Dependent &amp; Required"), "X", "")</f>
        <v/>
      </c>
      <c r="K356" s="43" t="s">
        <v>7</v>
      </c>
      <c r="L356" s="43" t="str">
        <f t="shared" ref="L356" si="715">IF(OR(K356="Required", K356="Dependent &amp; Required"), "X", "")</f>
        <v/>
      </c>
      <c r="M356" s="106" t="s">
        <v>1203</v>
      </c>
      <c r="N356" s="42" t="s">
        <v>28</v>
      </c>
      <c r="O356" s="42" t="s">
        <v>219</v>
      </c>
      <c r="P356" s="42" t="s">
        <v>1200</v>
      </c>
      <c r="Q356" s="101"/>
      <c r="R356" s="42"/>
      <c r="S356" s="42"/>
      <c r="T356" s="42"/>
      <c r="U356" s="42"/>
      <c r="V356" s="43"/>
    </row>
    <row r="357" spans="1:22" s="62" customFormat="1" ht="25.5" x14ac:dyDescent="0.2">
      <c r="A357" s="101" t="str">
        <f t="shared" si="650"/>
        <v>LightingAverage wattageNumberProposedBuilding/BuildingDetails/Lighting/LightingGroup/AverageWattage</v>
      </c>
      <c r="B357" s="42" t="s">
        <v>391</v>
      </c>
      <c r="C357" s="42" t="s">
        <v>220</v>
      </c>
      <c r="D357" s="42" t="s">
        <v>503</v>
      </c>
      <c r="E357" s="42" t="s">
        <v>20</v>
      </c>
      <c r="F357" s="43" t="str">
        <f t="shared" si="651"/>
        <v>X</v>
      </c>
      <c r="G357" s="42" t="s">
        <v>7</v>
      </c>
      <c r="H357" s="43" t="str">
        <f t="shared" si="651"/>
        <v/>
      </c>
      <c r="I357" s="42" t="s">
        <v>20</v>
      </c>
      <c r="J357" s="43" t="str">
        <f t="shared" ref="J357" si="716">IF(OR(I357="Required", I357="Dependent &amp; Required"), "X", "")</f>
        <v>X</v>
      </c>
      <c r="K357" s="43" t="s">
        <v>7</v>
      </c>
      <c r="L357" s="43" t="str">
        <f t="shared" ref="L357" si="717">IF(OR(K357="Required", K357="Dependent &amp; Required"), "X", "")</f>
        <v/>
      </c>
      <c r="M357" s="106" t="s">
        <v>1203</v>
      </c>
      <c r="N357" s="42" t="s">
        <v>28</v>
      </c>
      <c r="O357" s="42" t="s">
        <v>221</v>
      </c>
      <c r="P357" s="42" t="s">
        <v>987</v>
      </c>
      <c r="Q357" s="101"/>
      <c r="R357" s="42"/>
      <c r="S357" s="42"/>
      <c r="T357" s="42"/>
      <c r="U357" s="42"/>
      <c r="V357" s="43"/>
    </row>
    <row r="358" spans="1:22" s="62" customFormat="1" ht="25.5" x14ac:dyDescent="0.2">
      <c r="A358" s="101" t="str">
        <f t="shared" si="650"/>
        <v>LightingLighting typeEnumerationProposedBuilding/BuildingDetails/Lighting/LightingGroup/LightingType</v>
      </c>
      <c r="B358" s="42" t="s">
        <v>391</v>
      </c>
      <c r="C358" s="42" t="s">
        <v>222</v>
      </c>
      <c r="D358" s="42" t="s">
        <v>504</v>
      </c>
      <c r="E358" s="42" t="s">
        <v>20</v>
      </c>
      <c r="F358" s="43" t="str">
        <f t="shared" si="651"/>
        <v>X</v>
      </c>
      <c r="G358" s="42" t="s">
        <v>7</v>
      </c>
      <c r="H358" s="43" t="str">
        <f t="shared" si="651"/>
        <v/>
      </c>
      <c r="I358" s="42" t="s">
        <v>20</v>
      </c>
      <c r="J358" s="43" t="str">
        <f t="shared" ref="J358" si="718">IF(OR(I358="Required", I358="Dependent &amp; Required"), "X", "")</f>
        <v>X</v>
      </c>
      <c r="K358" s="43" t="s">
        <v>7</v>
      </c>
      <c r="L358" s="43" t="str">
        <f t="shared" ref="L358" si="719">IF(OR(K358="Required", K358="Dependent &amp; Required"), "X", "")</f>
        <v/>
      </c>
      <c r="M358" s="106" t="s">
        <v>1203</v>
      </c>
      <c r="N358" s="42" t="s">
        <v>28</v>
      </c>
      <c r="O358" s="42" t="s">
        <v>223</v>
      </c>
      <c r="P358" s="42" t="s">
        <v>988</v>
      </c>
      <c r="Q358" s="101"/>
      <c r="R358" s="42"/>
      <c r="S358" s="42"/>
      <c r="T358" s="42"/>
      <c r="U358" s="42"/>
      <c r="V358" s="43"/>
    </row>
    <row r="359" spans="1:22" s="62" customFormat="1" ht="25.5" x14ac:dyDescent="0.2">
      <c r="A359" s="101" t="str">
        <f t="shared" si="650"/>
        <v>LightingNumber of unitsNumberProposedBuilding/BuildingDetails/Lighting/LightingGroup/NumberofUnits</v>
      </c>
      <c r="B359" s="42" t="s">
        <v>391</v>
      </c>
      <c r="C359" s="42" t="s">
        <v>224</v>
      </c>
      <c r="D359" s="42" t="s">
        <v>503</v>
      </c>
      <c r="E359" s="42" t="s">
        <v>20</v>
      </c>
      <c r="F359" s="43" t="str">
        <f t="shared" si="651"/>
        <v>X</v>
      </c>
      <c r="G359" s="42" t="s">
        <v>7</v>
      </c>
      <c r="H359" s="43" t="str">
        <f t="shared" si="651"/>
        <v/>
      </c>
      <c r="I359" s="42" t="s">
        <v>20</v>
      </c>
      <c r="J359" s="43" t="str">
        <f t="shared" ref="J359" si="720">IF(OR(I359="Required", I359="Dependent &amp; Required"), "X", "")</f>
        <v>X</v>
      </c>
      <c r="K359" s="43" t="s">
        <v>7</v>
      </c>
      <c r="L359" s="43" t="str">
        <f t="shared" ref="L359" si="721">IF(OR(K359="Required", K359="Dependent &amp; Required"), "X", "")</f>
        <v/>
      </c>
      <c r="M359" s="106" t="s">
        <v>1203</v>
      </c>
      <c r="N359" s="42" t="s">
        <v>28</v>
      </c>
      <c r="O359" s="42" t="s">
        <v>225</v>
      </c>
      <c r="P359" s="42" t="s">
        <v>989</v>
      </c>
      <c r="Q359" s="101"/>
      <c r="R359" s="42"/>
      <c r="S359" s="42"/>
      <c r="T359" s="42"/>
      <c r="U359" s="42"/>
      <c r="V359" s="43"/>
    </row>
    <row r="360" spans="1:22" s="62" customFormat="1" ht="38.25" x14ac:dyDescent="0.2">
      <c r="A360" s="101" t="str">
        <f t="shared" si="650"/>
        <v>LightingThird party certificationEnumerationPostBuilding/BuildingDetails/Lighting/LightingGroup/ThirdPartyCertification</v>
      </c>
      <c r="B360" s="42" t="s">
        <v>391</v>
      </c>
      <c r="C360" s="42" t="s">
        <v>58</v>
      </c>
      <c r="D360" s="42" t="s">
        <v>504</v>
      </c>
      <c r="E360" s="42" t="s">
        <v>7</v>
      </c>
      <c r="F360" s="43" t="str">
        <f t="shared" si="651"/>
        <v/>
      </c>
      <c r="G360" s="42" t="s">
        <v>7</v>
      </c>
      <c r="H360" s="43" t="str">
        <f t="shared" si="651"/>
        <v/>
      </c>
      <c r="I360" s="42" t="s">
        <v>20</v>
      </c>
      <c r="J360" s="43" t="str">
        <f t="shared" ref="J360" si="722">IF(OR(I360="Required", I360="Dependent &amp; Required"), "X", "")</f>
        <v>X</v>
      </c>
      <c r="K360" s="43" t="s">
        <v>20</v>
      </c>
      <c r="L360" s="43" t="str">
        <f t="shared" ref="L360" si="723">IF(OR(K360="Required", K360="Dependent &amp; Required"), "X", "")</f>
        <v>X</v>
      </c>
      <c r="M360" s="106" t="s">
        <v>1205</v>
      </c>
      <c r="N360" s="42" t="s">
        <v>296</v>
      </c>
      <c r="O360" s="42" t="s">
        <v>667</v>
      </c>
      <c r="P360" s="42" t="s">
        <v>986</v>
      </c>
      <c r="Q360" s="101"/>
      <c r="R360" s="42"/>
      <c r="S360" s="42"/>
      <c r="T360" s="42"/>
      <c r="U360" s="42"/>
      <c r="V360" s="43"/>
    </row>
    <row r="361" spans="1:22" s="62" customFormat="1" ht="38.25" x14ac:dyDescent="0.2">
      <c r="A361" s="101" t="str">
        <f t="shared" si="650"/>
        <v>LightingAverage hours per dayNumberPostBuilding/BuildingDetails/Lighting/LightingGroup/AverageHoursPerDay</v>
      </c>
      <c r="B361" s="42" t="s">
        <v>391</v>
      </c>
      <c r="C361" s="42" t="s">
        <v>218</v>
      </c>
      <c r="D361" s="42" t="s">
        <v>503</v>
      </c>
      <c r="E361" s="42" t="s">
        <v>20</v>
      </c>
      <c r="F361" s="43" t="str">
        <f t="shared" si="651"/>
        <v>X</v>
      </c>
      <c r="G361" s="42" t="s">
        <v>7</v>
      </c>
      <c r="H361" s="43" t="str">
        <f t="shared" si="651"/>
        <v/>
      </c>
      <c r="I361" s="42" t="s">
        <v>7</v>
      </c>
      <c r="J361" s="43" t="str">
        <f t="shared" ref="J361" si="724">IF(OR(I361="Required", I361="Dependent &amp; Required"), "X", "")</f>
        <v/>
      </c>
      <c r="K361" s="43" t="s">
        <v>20</v>
      </c>
      <c r="L361" s="43" t="str">
        <f t="shared" ref="L361" si="725">IF(OR(K361="Required", K361="Dependent &amp; Required"), "X", "")</f>
        <v>X</v>
      </c>
      <c r="M361" s="106" t="s">
        <v>1205</v>
      </c>
      <c r="N361" s="42" t="s">
        <v>296</v>
      </c>
      <c r="O361" s="42" t="s">
        <v>219</v>
      </c>
      <c r="P361" s="42" t="s">
        <v>1200</v>
      </c>
      <c r="Q361" s="101"/>
      <c r="R361" s="42"/>
      <c r="S361" s="42"/>
      <c r="T361" s="42"/>
      <c r="U361" s="42"/>
      <c r="V361" s="43"/>
    </row>
    <row r="362" spans="1:22" s="62" customFormat="1" ht="38.25" x14ac:dyDescent="0.2">
      <c r="A362" s="101" t="str">
        <f t="shared" si="650"/>
        <v>LightingAverage wattageNumberPostBuilding/BuildingDetails/Lighting/LightingGroup/AverageWattage</v>
      </c>
      <c r="B362" s="42" t="s">
        <v>391</v>
      </c>
      <c r="C362" s="42" t="s">
        <v>220</v>
      </c>
      <c r="D362" s="42" t="s">
        <v>503</v>
      </c>
      <c r="E362" s="42" t="s">
        <v>20</v>
      </c>
      <c r="F362" s="43" t="str">
        <f t="shared" si="651"/>
        <v>X</v>
      </c>
      <c r="G362" s="42" t="s">
        <v>7</v>
      </c>
      <c r="H362" s="43" t="str">
        <f t="shared" si="651"/>
        <v/>
      </c>
      <c r="I362" s="42" t="s">
        <v>20</v>
      </c>
      <c r="J362" s="43" t="str">
        <f t="shared" ref="J362" si="726">IF(OR(I362="Required", I362="Dependent &amp; Required"), "X", "")</f>
        <v>X</v>
      </c>
      <c r="K362" s="43" t="s">
        <v>20</v>
      </c>
      <c r="L362" s="43" t="str">
        <f t="shared" ref="L362" si="727">IF(OR(K362="Required", K362="Dependent &amp; Required"), "X", "")</f>
        <v>X</v>
      </c>
      <c r="M362" s="106" t="s">
        <v>1205</v>
      </c>
      <c r="N362" s="42" t="s">
        <v>296</v>
      </c>
      <c r="O362" s="42" t="s">
        <v>221</v>
      </c>
      <c r="P362" s="42" t="s">
        <v>987</v>
      </c>
      <c r="Q362" s="101"/>
      <c r="R362" s="42"/>
      <c r="S362" s="42"/>
      <c r="T362" s="42"/>
      <c r="U362" s="42"/>
      <c r="V362" s="43"/>
    </row>
    <row r="363" spans="1:22" s="62" customFormat="1" ht="38.25" x14ac:dyDescent="0.2">
      <c r="A363" s="101" t="str">
        <f t="shared" si="650"/>
        <v>LightingLighting typeEnumerationPostBuilding/BuildingDetails/Lighting/LightingGroup/LightingType</v>
      </c>
      <c r="B363" s="42" t="s">
        <v>391</v>
      </c>
      <c r="C363" s="42" t="s">
        <v>222</v>
      </c>
      <c r="D363" s="42" t="s">
        <v>504</v>
      </c>
      <c r="E363" s="42" t="s">
        <v>20</v>
      </c>
      <c r="F363" s="43" t="str">
        <f t="shared" si="651"/>
        <v>X</v>
      </c>
      <c r="G363" s="42" t="s">
        <v>7</v>
      </c>
      <c r="H363" s="43" t="str">
        <f t="shared" si="651"/>
        <v/>
      </c>
      <c r="I363" s="42" t="s">
        <v>20</v>
      </c>
      <c r="J363" s="43" t="str">
        <f t="shared" ref="J363" si="728">IF(OR(I363="Required", I363="Dependent &amp; Required"), "X", "")</f>
        <v>X</v>
      </c>
      <c r="K363" s="43" t="s">
        <v>20</v>
      </c>
      <c r="L363" s="43" t="str">
        <f t="shared" ref="L363" si="729">IF(OR(K363="Required", K363="Dependent &amp; Required"), "X", "")</f>
        <v>X</v>
      </c>
      <c r="M363" s="106" t="s">
        <v>1205</v>
      </c>
      <c r="N363" s="42" t="s">
        <v>296</v>
      </c>
      <c r="O363" s="42" t="s">
        <v>223</v>
      </c>
      <c r="P363" s="42" t="s">
        <v>988</v>
      </c>
      <c r="Q363" s="101"/>
      <c r="R363" s="42"/>
      <c r="S363" s="42"/>
      <c r="T363" s="42"/>
      <c r="U363" s="42"/>
      <c r="V363" s="43"/>
    </row>
    <row r="364" spans="1:22" s="62" customFormat="1" ht="38.25" x14ac:dyDescent="0.2">
      <c r="A364" s="101" t="str">
        <f t="shared" si="650"/>
        <v>LightingNumber of unitsNumberPostBuilding/BuildingDetails/Lighting/LightingGroup/NumberofUnits</v>
      </c>
      <c r="B364" s="42" t="s">
        <v>391</v>
      </c>
      <c r="C364" s="42" t="s">
        <v>224</v>
      </c>
      <c r="D364" s="42" t="s">
        <v>503</v>
      </c>
      <c r="E364" s="42" t="s">
        <v>20</v>
      </c>
      <c r="F364" s="43" t="str">
        <f t="shared" si="651"/>
        <v>X</v>
      </c>
      <c r="G364" s="42" t="s">
        <v>7</v>
      </c>
      <c r="H364" s="43" t="str">
        <f t="shared" si="651"/>
        <v/>
      </c>
      <c r="I364" s="42" t="s">
        <v>20</v>
      </c>
      <c r="J364" s="43" t="str">
        <f t="shared" ref="J364" si="730">IF(OR(I364="Required", I364="Dependent &amp; Required"), "X", "")</f>
        <v>X</v>
      </c>
      <c r="K364" s="43" t="s">
        <v>20</v>
      </c>
      <c r="L364" s="43" t="str">
        <f t="shared" ref="L364" si="731">IF(OR(K364="Required", K364="Dependent &amp; Required"), "X", "")</f>
        <v>X</v>
      </c>
      <c r="M364" s="106" t="s">
        <v>1205</v>
      </c>
      <c r="N364" s="42" t="s">
        <v>296</v>
      </c>
      <c r="O364" s="42" t="s">
        <v>225</v>
      </c>
      <c r="P364" s="42" t="s">
        <v>989</v>
      </c>
      <c r="Q364" s="101"/>
      <c r="R364" s="42"/>
      <c r="S364" s="42"/>
      <c r="T364" s="42"/>
      <c r="U364" s="42"/>
      <c r="V364" s="43"/>
    </row>
    <row r="365" spans="1:22" s="62" customFormat="1" ht="25.5" x14ac:dyDescent="0.2">
      <c r="A365" s="101" t="str">
        <f t="shared" si="650"/>
        <v>Measure informationCostNumber (dollars)PreProject/ProjectDetails/Measures/Measure/Cost</v>
      </c>
      <c r="B365" s="42" t="s">
        <v>519</v>
      </c>
      <c r="C365" s="42" t="s">
        <v>10</v>
      </c>
      <c r="D365" s="42" t="s">
        <v>621</v>
      </c>
      <c r="E365" s="42" t="s">
        <v>7</v>
      </c>
      <c r="F365" s="43" t="str">
        <f t="shared" si="651"/>
        <v/>
      </c>
      <c r="G365" s="42" t="s">
        <v>7</v>
      </c>
      <c r="H365" s="43" t="str">
        <f t="shared" si="651"/>
        <v/>
      </c>
      <c r="I365" s="42" t="s">
        <v>7</v>
      </c>
      <c r="J365" s="43" t="str">
        <f t="shared" ref="J365" si="732">IF(OR(I365="Required", I365="Dependent &amp; Required"), "X", "")</f>
        <v/>
      </c>
      <c r="K365" s="43" t="s">
        <v>7</v>
      </c>
      <c r="L365" s="43" t="str">
        <f t="shared" ref="L365" si="733">IF(OR(K365="Required", K365="Dependent &amp; Required"), "X", "")</f>
        <v/>
      </c>
      <c r="M365" s="106" t="s">
        <v>1204</v>
      </c>
      <c r="N365" s="42" t="s">
        <v>21</v>
      </c>
      <c r="O365" s="42" t="s">
        <v>11</v>
      </c>
      <c r="P365" s="42" t="s">
        <v>1200</v>
      </c>
      <c r="Q365" s="101"/>
      <c r="R365" s="42"/>
      <c r="S365" s="42"/>
      <c r="T365" s="42"/>
      <c r="U365" s="42"/>
      <c r="V365" s="43"/>
    </row>
    <row r="366" spans="1:22" s="62" customFormat="1" ht="25.5" x14ac:dyDescent="0.2">
      <c r="A366" s="101" t="str">
        <f t="shared" si="650"/>
        <v>Measure informationMeasure descriptionTextPreProject/ProjectDetails/Measures/Measure/MeasureDescription</v>
      </c>
      <c r="B366" s="42" t="s">
        <v>519</v>
      </c>
      <c r="C366" s="42" t="s">
        <v>340</v>
      </c>
      <c r="D366" s="42" t="s">
        <v>516</v>
      </c>
      <c r="E366" s="42" t="s">
        <v>7</v>
      </c>
      <c r="F366" s="43" t="str">
        <f t="shared" si="651"/>
        <v/>
      </c>
      <c r="G366" s="42" t="s">
        <v>7</v>
      </c>
      <c r="H366" s="43" t="str">
        <f t="shared" si="651"/>
        <v/>
      </c>
      <c r="I366" s="42" t="s">
        <v>7</v>
      </c>
      <c r="J366" s="43" t="str">
        <f t="shared" ref="J366" si="734">IF(OR(I366="Required", I366="Dependent &amp; Required"), "X", "")</f>
        <v/>
      </c>
      <c r="K366" s="43" t="s">
        <v>7</v>
      </c>
      <c r="L366" s="43" t="str">
        <f t="shared" ref="L366" si="735">IF(OR(K366="Required", K366="Dependent &amp; Required"), "X", "")</f>
        <v/>
      </c>
      <c r="M366" s="106" t="s">
        <v>1204</v>
      </c>
      <c r="N366" s="42" t="s">
        <v>21</v>
      </c>
      <c r="O366" s="42" t="s">
        <v>341</v>
      </c>
      <c r="P366" s="42" t="s">
        <v>1200</v>
      </c>
      <c r="Q366" s="101"/>
      <c r="R366" s="42"/>
      <c r="S366" s="42"/>
      <c r="T366" s="42"/>
      <c r="U366" s="42"/>
      <c r="V366" s="43"/>
    </row>
    <row r="367" spans="1:22" s="62" customFormat="1" ht="25.5" x14ac:dyDescent="0.2">
      <c r="A367" s="101" t="str">
        <f t="shared" si="650"/>
        <v>Measure informationCostNumber (dollars)ProposedProject/ProjectDetails/Measures/Measure/Cost</v>
      </c>
      <c r="B367" s="42" t="s">
        <v>519</v>
      </c>
      <c r="C367" s="42" t="s">
        <v>10</v>
      </c>
      <c r="D367" s="42" t="s">
        <v>621</v>
      </c>
      <c r="E367" s="42" t="s">
        <v>7</v>
      </c>
      <c r="F367" s="43" t="str">
        <f t="shared" si="651"/>
        <v/>
      </c>
      <c r="G367" s="42" t="s">
        <v>7</v>
      </c>
      <c r="H367" s="43" t="str">
        <f t="shared" si="651"/>
        <v/>
      </c>
      <c r="I367" s="42" t="s">
        <v>7</v>
      </c>
      <c r="J367" s="43" t="str">
        <f t="shared" ref="J367" si="736">IF(OR(I367="Required", I367="Dependent &amp; Required"), "X", "")</f>
        <v/>
      </c>
      <c r="K367" s="43" t="s">
        <v>7</v>
      </c>
      <c r="L367" s="43" t="str">
        <f t="shared" ref="L367" si="737">IF(OR(K367="Required", K367="Dependent &amp; Required"), "X", "")</f>
        <v/>
      </c>
      <c r="M367" s="106" t="s">
        <v>1203</v>
      </c>
      <c r="N367" s="42" t="s">
        <v>8</v>
      </c>
      <c r="O367" s="42" t="s">
        <v>11</v>
      </c>
      <c r="P367" s="42" t="s">
        <v>1200</v>
      </c>
      <c r="Q367" s="101"/>
      <c r="R367" s="42"/>
      <c r="S367" s="42"/>
      <c r="T367" s="42"/>
      <c r="U367" s="42"/>
      <c r="V367" s="43"/>
    </row>
    <row r="368" spans="1:22" s="62" customFormat="1" ht="25.5" x14ac:dyDescent="0.2">
      <c r="A368" s="101" t="str">
        <f t="shared" si="650"/>
        <v>Measure informationMeasure descriptionTextProposedProject/ProjectDetails/Measures/Measure/MeasureDescription</v>
      </c>
      <c r="B368" s="42" t="s">
        <v>519</v>
      </c>
      <c r="C368" s="42" t="s">
        <v>340</v>
      </c>
      <c r="D368" s="42" t="s">
        <v>516</v>
      </c>
      <c r="E368" s="42" t="s">
        <v>7</v>
      </c>
      <c r="F368" s="43" t="str">
        <f t="shared" si="651"/>
        <v/>
      </c>
      <c r="G368" s="42" t="s">
        <v>7</v>
      </c>
      <c r="H368" s="43" t="str">
        <f t="shared" si="651"/>
        <v/>
      </c>
      <c r="I368" s="42" t="s">
        <v>7</v>
      </c>
      <c r="J368" s="43" t="str">
        <f t="shared" ref="J368" si="738">IF(OR(I368="Required", I368="Dependent &amp; Required"), "X", "")</f>
        <v/>
      </c>
      <c r="K368" s="43" t="s">
        <v>7</v>
      </c>
      <c r="L368" s="43" t="str">
        <f t="shared" ref="L368" si="739">IF(OR(K368="Required", K368="Dependent &amp; Required"), "X", "")</f>
        <v/>
      </c>
      <c r="M368" s="106" t="s">
        <v>1203</v>
      </c>
      <c r="N368" s="42" t="s">
        <v>8</v>
      </c>
      <c r="O368" s="42" t="s">
        <v>341</v>
      </c>
      <c r="P368" s="42" t="s">
        <v>1200</v>
      </c>
      <c r="Q368" s="101"/>
      <c r="R368" s="42"/>
      <c r="S368" s="42"/>
      <c r="T368" s="42"/>
      <c r="U368" s="42"/>
      <c r="V368" s="43"/>
    </row>
    <row r="369" spans="1:22" s="62" customFormat="1" ht="38.25" x14ac:dyDescent="0.2">
      <c r="A369" s="101" t="str">
        <f t="shared" si="650"/>
        <v>Measure informationCostNumber (dollars)PostProject/ProjectDetails/Measures/Measure/Cost</v>
      </c>
      <c r="B369" s="42" t="s">
        <v>519</v>
      </c>
      <c r="C369" s="42" t="s">
        <v>10</v>
      </c>
      <c r="D369" s="42" t="s">
        <v>621</v>
      </c>
      <c r="E369" s="42" t="s">
        <v>7</v>
      </c>
      <c r="F369" s="43" t="str">
        <f t="shared" si="651"/>
        <v/>
      </c>
      <c r="G369" s="42" t="s">
        <v>7</v>
      </c>
      <c r="H369" s="43" t="str">
        <f t="shared" si="651"/>
        <v/>
      </c>
      <c r="I369" s="42" t="s">
        <v>7</v>
      </c>
      <c r="J369" s="43" t="str">
        <f t="shared" ref="J369" si="740">IF(OR(I369="Required", I369="Dependent &amp; Required"), "X", "")</f>
        <v/>
      </c>
      <c r="K369" s="43" t="s">
        <v>7</v>
      </c>
      <c r="L369" s="43" t="str">
        <f t="shared" ref="L369" si="741">IF(OR(K369="Required", K369="Dependent &amp; Required"), "X", "")</f>
        <v/>
      </c>
      <c r="M369" s="106" t="s">
        <v>1205</v>
      </c>
      <c r="N369" s="42" t="s">
        <v>295</v>
      </c>
      <c r="O369" s="42" t="s">
        <v>11</v>
      </c>
      <c r="P369" s="42" t="s">
        <v>1200</v>
      </c>
      <c r="Q369" s="101"/>
      <c r="R369" s="42"/>
      <c r="S369" s="42"/>
      <c r="T369" s="42"/>
      <c r="U369" s="42"/>
      <c r="V369" s="43"/>
    </row>
    <row r="370" spans="1:22" s="62" customFormat="1" ht="38.25" x14ac:dyDescent="0.2">
      <c r="A370" s="101" t="str">
        <f t="shared" si="650"/>
        <v>Measure informationMeasure descriptionTextPostProject/ProjectDetails/Measures/Measure/MeasureDescription</v>
      </c>
      <c r="B370" s="42" t="s">
        <v>519</v>
      </c>
      <c r="C370" s="42" t="s">
        <v>340</v>
      </c>
      <c r="D370" s="42" t="s">
        <v>516</v>
      </c>
      <c r="E370" s="42" t="s">
        <v>7</v>
      </c>
      <c r="F370" s="43" t="str">
        <f t="shared" si="651"/>
        <v/>
      </c>
      <c r="G370" s="42" t="s">
        <v>7</v>
      </c>
      <c r="H370" s="43" t="str">
        <f t="shared" si="651"/>
        <v/>
      </c>
      <c r="I370" s="42" t="s">
        <v>7</v>
      </c>
      <c r="J370" s="43" t="str">
        <f t="shared" ref="J370" si="742">IF(OR(I370="Required", I370="Dependent &amp; Required"), "X", "")</f>
        <v/>
      </c>
      <c r="K370" s="43" t="s">
        <v>7</v>
      </c>
      <c r="L370" s="43" t="str">
        <f t="shared" ref="L370" si="743">IF(OR(K370="Required", K370="Dependent &amp; Required"), "X", "")</f>
        <v/>
      </c>
      <c r="M370" s="106" t="s">
        <v>1205</v>
      </c>
      <c r="N370" s="42" t="s">
        <v>295</v>
      </c>
      <c r="O370" s="42" t="s">
        <v>341</v>
      </c>
      <c r="P370" s="42" t="s">
        <v>1200</v>
      </c>
      <c r="Q370" s="101"/>
      <c r="R370" s="42"/>
      <c r="S370" s="42"/>
      <c r="T370" s="42"/>
      <c r="U370" s="42"/>
      <c r="V370" s="43"/>
    </row>
    <row r="371" spans="1:22" s="62" customFormat="1" ht="25.5" x14ac:dyDescent="0.2">
      <c r="A371" s="101" t="str">
        <f t="shared" si="650"/>
        <v>Modeled usageFuelEnumerationPreBuilding/ModeledUsages/ModeledUsage/EnergyType</v>
      </c>
      <c r="B371" s="42" t="s">
        <v>345</v>
      </c>
      <c r="C371" s="42" t="s">
        <v>74</v>
      </c>
      <c r="D371" s="42" t="s">
        <v>504</v>
      </c>
      <c r="E371" s="42" t="s">
        <v>7</v>
      </c>
      <c r="F371" s="43" t="str">
        <f t="shared" si="651"/>
        <v/>
      </c>
      <c r="G371" s="42" t="s">
        <v>7</v>
      </c>
      <c r="H371" s="43" t="str">
        <f t="shared" si="651"/>
        <v/>
      </c>
      <c r="I371" s="42" t="s">
        <v>7</v>
      </c>
      <c r="J371" s="43" t="str">
        <f t="shared" ref="J371" si="744">IF(OR(I371="Required", I371="Dependent &amp; Required"), "X", "")</f>
        <v/>
      </c>
      <c r="K371" s="43" t="s">
        <v>7</v>
      </c>
      <c r="L371" s="43" t="str">
        <f t="shared" ref="L371" si="745">IF(OR(K371="Required", K371="Dependent &amp; Required"), "X", "")</f>
        <v/>
      </c>
      <c r="M371" s="106" t="s">
        <v>1204</v>
      </c>
      <c r="N371" s="42" t="s">
        <v>21</v>
      </c>
      <c r="O371" s="42" t="s">
        <v>352</v>
      </c>
      <c r="P371" s="42" t="s">
        <v>1200</v>
      </c>
      <c r="Q371" s="101"/>
      <c r="R371" s="42"/>
      <c r="S371" s="42"/>
      <c r="T371" s="42"/>
      <c r="U371" s="42"/>
      <c r="V371" s="43"/>
    </row>
    <row r="372" spans="1:22" s="62" customFormat="1" ht="25.5" x14ac:dyDescent="0.2">
      <c r="A372" s="101" t="str">
        <f t="shared" si="650"/>
        <v>Modeled usageConsumption by end useEnumerationPreBuilding/ModeledUsages/ModeledUsage/ConsumptionbyEndUse/EndUseType</v>
      </c>
      <c r="B372" s="42" t="s">
        <v>345</v>
      </c>
      <c r="C372" s="42" t="s">
        <v>587</v>
      </c>
      <c r="D372" s="42" t="s">
        <v>504</v>
      </c>
      <c r="E372" s="42" t="s">
        <v>7</v>
      </c>
      <c r="F372" s="43" t="str">
        <f t="shared" si="651"/>
        <v/>
      </c>
      <c r="G372" s="42" t="s">
        <v>7</v>
      </c>
      <c r="H372" s="43" t="str">
        <f t="shared" si="651"/>
        <v/>
      </c>
      <c r="I372" s="42" t="s">
        <v>7</v>
      </c>
      <c r="J372" s="43" t="str">
        <f t="shared" ref="J372" si="746">IF(OR(I372="Required", I372="Dependent &amp; Required"), "X", "")</f>
        <v/>
      </c>
      <c r="K372" s="43" t="s">
        <v>7</v>
      </c>
      <c r="L372" s="43" t="str">
        <f t="shared" ref="L372" si="747">IF(OR(K372="Required", K372="Dependent &amp; Required"), "X", "")</f>
        <v/>
      </c>
      <c r="M372" s="106" t="s">
        <v>1204</v>
      </c>
      <c r="N372" s="42" t="s">
        <v>21</v>
      </c>
      <c r="O372" s="42" t="s">
        <v>588</v>
      </c>
      <c r="P372" s="42" t="s">
        <v>1200</v>
      </c>
      <c r="Q372" s="101"/>
      <c r="R372" s="42"/>
      <c r="S372" s="42"/>
      <c r="T372" s="42"/>
      <c r="U372" s="42"/>
      <c r="V372" s="43"/>
    </row>
    <row r="373" spans="1:22" s="62" customFormat="1" ht="25.5" x14ac:dyDescent="0.2">
      <c r="A373" s="101" t="str">
        <f t="shared" si="650"/>
        <v>Modeled usageConsumption by end use valueNumberPreBuilding/ModeledUsages/ModeledUsage/ConsumptionbyEndUse/EndUseValue</v>
      </c>
      <c r="B373" s="42" t="s">
        <v>345</v>
      </c>
      <c r="C373" s="42" t="s">
        <v>586</v>
      </c>
      <c r="D373" s="42" t="s">
        <v>503</v>
      </c>
      <c r="E373" s="42" t="s">
        <v>7</v>
      </c>
      <c r="F373" s="43" t="str">
        <f t="shared" si="651"/>
        <v/>
      </c>
      <c r="G373" s="42" t="s">
        <v>7</v>
      </c>
      <c r="H373" s="43" t="str">
        <f t="shared" si="651"/>
        <v/>
      </c>
      <c r="I373" s="42" t="s">
        <v>7</v>
      </c>
      <c r="J373" s="43" t="str">
        <f t="shared" ref="J373" si="748">IF(OR(I373="Required", I373="Dependent &amp; Required"), "X", "")</f>
        <v/>
      </c>
      <c r="K373" s="43" t="s">
        <v>7</v>
      </c>
      <c r="L373" s="43" t="str">
        <f t="shared" ref="L373" si="749">IF(OR(K373="Required", K373="Dependent &amp; Required"), "X", "")</f>
        <v/>
      </c>
      <c r="M373" s="106" t="s">
        <v>1204</v>
      </c>
      <c r="N373" s="42" t="s">
        <v>21</v>
      </c>
      <c r="O373" s="42" t="s">
        <v>348</v>
      </c>
      <c r="P373" s="42" t="s">
        <v>1200</v>
      </c>
      <c r="Q373" s="101"/>
      <c r="R373" s="42"/>
      <c r="S373" s="42"/>
      <c r="T373" s="42"/>
      <c r="U373" s="42"/>
      <c r="V373" s="43"/>
    </row>
    <row r="374" spans="1:22" s="62" customFormat="1" ht="25.5" x14ac:dyDescent="0.2">
      <c r="A374" s="101" t="str">
        <f t="shared" si="650"/>
        <v>Modeled usageAnnual consumptionNumberPreBuilding/ModeledUsages/ModeledUsage/AnnualConsumption</v>
      </c>
      <c r="B374" s="42" t="s">
        <v>345</v>
      </c>
      <c r="C374" s="42" t="s">
        <v>350</v>
      </c>
      <c r="D374" s="42" t="s">
        <v>503</v>
      </c>
      <c r="E374" s="42" t="s">
        <v>7</v>
      </c>
      <c r="F374" s="43" t="str">
        <f t="shared" si="651"/>
        <v/>
      </c>
      <c r="G374" s="42" t="s">
        <v>7</v>
      </c>
      <c r="H374" s="43" t="str">
        <f t="shared" si="651"/>
        <v/>
      </c>
      <c r="I374" s="42" t="s">
        <v>7</v>
      </c>
      <c r="J374" s="43" t="str">
        <f t="shared" ref="J374" si="750">IF(OR(I374="Required", I374="Dependent &amp; Required"), "X", "")</f>
        <v/>
      </c>
      <c r="K374" s="43" t="s">
        <v>7</v>
      </c>
      <c r="L374" s="43" t="str">
        <f t="shared" ref="L374" si="751">IF(OR(K374="Required", K374="Dependent &amp; Required"), "X", "")</f>
        <v/>
      </c>
      <c r="M374" s="106" t="s">
        <v>1204</v>
      </c>
      <c r="N374" s="42" t="s">
        <v>21</v>
      </c>
      <c r="O374" s="42" t="s">
        <v>351</v>
      </c>
      <c r="P374" s="42" t="s">
        <v>1200</v>
      </c>
      <c r="Q374" s="101"/>
      <c r="R374" s="42"/>
      <c r="S374" s="42"/>
      <c r="T374" s="42"/>
      <c r="U374" s="42"/>
      <c r="V374" s="43"/>
    </row>
    <row r="375" spans="1:22" s="62" customFormat="1" ht="25.5" x14ac:dyDescent="0.2">
      <c r="A375" s="101" t="str">
        <f t="shared" si="650"/>
        <v>Modeled usageBaseloadNumberPreBuilding/ModeledUsages/ModeledUsage/Baseload</v>
      </c>
      <c r="B375" s="42" t="s">
        <v>345</v>
      </c>
      <c r="C375" s="42" t="s">
        <v>346</v>
      </c>
      <c r="D375" s="42" t="s">
        <v>503</v>
      </c>
      <c r="E375" s="42" t="s">
        <v>7</v>
      </c>
      <c r="F375" s="43" t="str">
        <f t="shared" si="651"/>
        <v/>
      </c>
      <c r="G375" s="42" t="s">
        <v>7</v>
      </c>
      <c r="H375" s="43" t="str">
        <f t="shared" si="651"/>
        <v/>
      </c>
      <c r="I375" s="42" t="s">
        <v>7</v>
      </c>
      <c r="J375" s="43" t="str">
        <f t="shared" ref="J375" si="752">IF(OR(I375="Required", I375="Dependent &amp; Required"), "X", "")</f>
        <v/>
      </c>
      <c r="K375" s="43" t="s">
        <v>7</v>
      </c>
      <c r="L375" s="43" t="str">
        <f t="shared" ref="L375" si="753">IF(OR(K375="Required", K375="Dependent &amp; Required"), "X", "")</f>
        <v/>
      </c>
      <c r="M375" s="106" t="s">
        <v>1204</v>
      </c>
      <c r="N375" s="42" t="s">
        <v>21</v>
      </c>
      <c r="O375" s="42" t="s">
        <v>347</v>
      </c>
      <c r="P375" s="42" t="s">
        <v>1200</v>
      </c>
      <c r="Q375" s="101"/>
      <c r="R375" s="42"/>
      <c r="S375" s="42"/>
      <c r="T375" s="42"/>
      <c r="U375" s="42"/>
      <c r="V375" s="43"/>
    </row>
    <row r="376" spans="1:22" s="62" customFormat="1" ht="25.5" x14ac:dyDescent="0.2">
      <c r="A376" s="101" t="str">
        <f t="shared" si="650"/>
        <v>Modeled usageFuelEnumerationProposedBuilding/ModeledUsages/ModeledUsage/EnergyType</v>
      </c>
      <c r="B376" s="42" t="s">
        <v>345</v>
      </c>
      <c r="C376" s="42" t="s">
        <v>74</v>
      </c>
      <c r="D376" s="42" t="s">
        <v>504</v>
      </c>
      <c r="E376" s="42" t="s">
        <v>7</v>
      </c>
      <c r="F376" s="43" t="str">
        <f t="shared" si="651"/>
        <v/>
      </c>
      <c r="G376" s="42" t="s">
        <v>7</v>
      </c>
      <c r="H376" s="43" t="str">
        <f t="shared" si="651"/>
        <v/>
      </c>
      <c r="I376" s="42" t="s">
        <v>7</v>
      </c>
      <c r="J376" s="43" t="str">
        <f t="shared" ref="J376" si="754">IF(OR(I376="Required", I376="Dependent &amp; Required"), "X", "")</f>
        <v/>
      </c>
      <c r="K376" s="43" t="s">
        <v>7</v>
      </c>
      <c r="L376" s="43" t="str">
        <f t="shared" ref="L376" si="755">IF(OR(K376="Required", K376="Dependent &amp; Required"), "X", "")</f>
        <v/>
      </c>
      <c r="M376" s="106" t="s">
        <v>1203</v>
      </c>
      <c r="N376" s="42" t="s">
        <v>28</v>
      </c>
      <c r="O376" s="42" t="s">
        <v>352</v>
      </c>
      <c r="P376" s="42" t="s">
        <v>1200</v>
      </c>
      <c r="Q376" s="101"/>
      <c r="R376" s="42"/>
      <c r="S376" s="42"/>
      <c r="T376" s="42"/>
      <c r="U376" s="42"/>
      <c r="V376" s="43"/>
    </row>
    <row r="377" spans="1:22" s="62" customFormat="1" ht="25.5" x14ac:dyDescent="0.2">
      <c r="A377" s="101" t="str">
        <f t="shared" si="650"/>
        <v>Modeled usageConsumption by end useEnumerationProposedBuilding/ModeledUsages/ModeledUsage/ConsumptionbyEndUse/EndUseType</v>
      </c>
      <c r="B377" s="42" t="s">
        <v>345</v>
      </c>
      <c r="C377" s="42" t="s">
        <v>587</v>
      </c>
      <c r="D377" s="42" t="s">
        <v>504</v>
      </c>
      <c r="E377" s="42" t="s">
        <v>7</v>
      </c>
      <c r="F377" s="43" t="str">
        <f t="shared" si="651"/>
        <v/>
      </c>
      <c r="G377" s="42" t="s">
        <v>7</v>
      </c>
      <c r="H377" s="43" t="str">
        <f t="shared" si="651"/>
        <v/>
      </c>
      <c r="I377" s="42" t="s">
        <v>7</v>
      </c>
      <c r="J377" s="43" t="str">
        <f t="shared" ref="J377" si="756">IF(OR(I377="Required", I377="Dependent &amp; Required"), "X", "")</f>
        <v/>
      </c>
      <c r="K377" s="43" t="s">
        <v>7</v>
      </c>
      <c r="L377" s="43" t="str">
        <f t="shared" ref="L377" si="757">IF(OR(K377="Required", K377="Dependent &amp; Required"), "X", "")</f>
        <v/>
      </c>
      <c r="M377" s="106" t="s">
        <v>1203</v>
      </c>
      <c r="N377" s="42" t="s">
        <v>28</v>
      </c>
      <c r="O377" s="42" t="s">
        <v>588</v>
      </c>
      <c r="P377" s="42" t="s">
        <v>1200</v>
      </c>
      <c r="Q377" s="101"/>
      <c r="R377" s="42"/>
      <c r="S377" s="42"/>
      <c r="T377" s="42"/>
      <c r="U377" s="42"/>
      <c r="V377" s="43"/>
    </row>
    <row r="378" spans="1:22" s="62" customFormat="1" ht="25.5" x14ac:dyDescent="0.2">
      <c r="A378" s="101" t="str">
        <f t="shared" si="650"/>
        <v>Modeled usageConsumption by end use valueNumberProposedBuilding/ModeledUsages/ModeledUsage/ConsumptionbyEndUse/EndUseValue</v>
      </c>
      <c r="B378" s="42" t="s">
        <v>345</v>
      </c>
      <c r="C378" s="42" t="s">
        <v>586</v>
      </c>
      <c r="D378" s="42" t="s">
        <v>503</v>
      </c>
      <c r="E378" s="42" t="s">
        <v>7</v>
      </c>
      <c r="F378" s="43" t="str">
        <f t="shared" si="651"/>
        <v/>
      </c>
      <c r="G378" s="42" t="s">
        <v>7</v>
      </c>
      <c r="H378" s="43" t="str">
        <f t="shared" si="651"/>
        <v/>
      </c>
      <c r="I378" s="42" t="s">
        <v>7</v>
      </c>
      <c r="J378" s="43" t="str">
        <f t="shared" ref="J378" si="758">IF(OR(I378="Required", I378="Dependent &amp; Required"), "X", "")</f>
        <v/>
      </c>
      <c r="K378" s="43" t="s">
        <v>7</v>
      </c>
      <c r="L378" s="43" t="str">
        <f t="shared" ref="L378" si="759">IF(OR(K378="Required", K378="Dependent &amp; Required"), "X", "")</f>
        <v/>
      </c>
      <c r="M378" s="106" t="s">
        <v>1203</v>
      </c>
      <c r="N378" s="42" t="s">
        <v>28</v>
      </c>
      <c r="O378" s="42" t="s">
        <v>348</v>
      </c>
      <c r="P378" s="42" t="s">
        <v>1200</v>
      </c>
      <c r="Q378" s="101"/>
      <c r="R378" s="42"/>
      <c r="S378" s="42"/>
      <c r="T378" s="42"/>
      <c r="U378" s="42"/>
      <c r="V378" s="43"/>
    </row>
    <row r="379" spans="1:22" s="62" customFormat="1" ht="25.5" x14ac:dyDescent="0.2">
      <c r="A379" s="101" t="str">
        <f t="shared" si="650"/>
        <v>Modeled usageAnnual consumptionNumberProposedBuilding/ModeledUsages/ModeledUsage/AnnualConsumption</v>
      </c>
      <c r="B379" s="42" t="s">
        <v>345</v>
      </c>
      <c r="C379" s="42" t="s">
        <v>350</v>
      </c>
      <c r="D379" s="42" t="s">
        <v>503</v>
      </c>
      <c r="E379" s="42" t="s">
        <v>7</v>
      </c>
      <c r="F379" s="43" t="str">
        <f t="shared" si="651"/>
        <v/>
      </c>
      <c r="G379" s="42" t="s">
        <v>7</v>
      </c>
      <c r="H379" s="43" t="str">
        <f t="shared" si="651"/>
        <v/>
      </c>
      <c r="I379" s="42" t="s">
        <v>7</v>
      </c>
      <c r="J379" s="43" t="str">
        <f t="shared" ref="J379" si="760">IF(OR(I379="Required", I379="Dependent &amp; Required"), "X", "")</f>
        <v/>
      </c>
      <c r="K379" s="43" t="s">
        <v>7</v>
      </c>
      <c r="L379" s="43" t="str">
        <f t="shared" ref="L379" si="761">IF(OR(K379="Required", K379="Dependent &amp; Required"), "X", "")</f>
        <v/>
      </c>
      <c r="M379" s="106" t="s">
        <v>1203</v>
      </c>
      <c r="N379" s="42" t="s">
        <v>28</v>
      </c>
      <c r="O379" s="42" t="s">
        <v>351</v>
      </c>
      <c r="P379" s="42" t="s">
        <v>1200</v>
      </c>
      <c r="Q379" s="101"/>
      <c r="R379" s="42"/>
      <c r="S379" s="42"/>
      <c r="T379" s="42"/>
      <c r="U379" s="42"/>
      <c r="V379" s="43"/>
    </row>
    <row r="380" spans="1:22" s="62" customFormat="1" ht="25.5" x14ac:dyDescent="0.2">
      <c r="A380" s="101" t="str">
        <f t="shared" si="650"/>
        <v>Modeled usageBaseloadNumberProposedBuilding/ModeledUsages/ModeledUsage/Baseload</v>
      </c>
      <c r="B380" s="42" t="s">
        <v>345</v>
      </c>
      <c r="C380" s="42" t="s">
        <v>346</v>
      </c>
      <c r="D380" s="42" t="s">
        <v>503</v>
      </c>
      <c r="E380" s="42" t="s">
        <v>7</v>
      </c>
      <c r="F380" s="43" t="str">
        <f t="shared" si="651"/>
        <v/>
      </c>
      <c r="G380" s="42" t="s">
        <v>7</v>
      </c>
      <c r="H380" s="43" t="str">
        <f t="shared" si="651"/>
        <v/>
      </c>
      <c r="I380" s="42" t="s">
        <v>7</v>
      </c>
      <c r="J380" s="43" t="str">
        <f t="shared" ref="J380" si="762">IF(OR(I380="Required", I380="Dependent &amp; Required"), "X", "")</f>
        <v/>
      </c>
      <c r="K380" s="43" t="s">
        <v>7</v>
      </c>
      <c r="L380" s="43" t="str">
        <f t="shared" ref="L380" si="763">IF(OR(K380="Required", K380="Dependent &amp; Required"), "X", "")</f>
        <v/>
      </c>
      <c r="M380" s="106" t="s">
        <v>1203</v>
      </c>
      <c r="N380" s="42" t="s">
        <v>28</v>
      </c>
      <c r="O380" s="42" t="s">
        <v>347</v>
      </c>
      <c r="P380" s="42" t="s">
        <v>1200</v>
      </c>
      <c r="Q380" s="101"/>
      <c r="R380" s="42"/>
      <c r="S380" s="42"/>
      <c r="T380" s="42"/>
      <c r="U380" s="42"/>
      <c r="V380" s="43"/>
    </row>
    <row r="381" spans="1:22" s="62" customFormat="1" ht="38.25" x14ac:dyDescent="0.2">
      <c r="A381" s="101" t="str">
        <f t="shared" si="650"/>
        <v>Modeled usageFuelEnumerationPostBuilding/ModeledUsages/ModeledUsage/EnergyType</v>
      </c>
      <c r="B381" s="42" t="s">
        <v>345</v>
      </c>
      <c r="C381" s="42" t="s">
        <v>74</v>
      </c>
      <c r="D381" s="42" t="s">
        <v>504</v>
      </c>
      <c r="E381" s="42" t="s">
        <v>7</v>
      </c>
      <c r="F381" s="43" t="str">
        <f t="shared" si="651"/>
        <v/>
      </c>
      <c r="G381" s="42" t="s">
        <v>7</v>
      </c>
      <c r="H381" s="43" t="str">
        <f t="shared" si="651"/>
        <v/>
      </c>
      <c r="I381" s="42" t="s">
        <v>7</v>
      </c>
      <c r="J381" s="43" t="str">
        <f t="shared" ref="J381" si="764">IF(OR(I381="Required", I381="Dependent &amp; Required"), "X", "")</f>
        <v/>
      </c>
      <c r="K381" s="43" t="s">
        <v>7</v>
      </c>
      <c r="L381" s="43" t="str">
        <f t="shared" ref="L381" si="765">IF(OR(K381="Required", K381="Dependent &amp; Required"), "X", "")</f>
        <v/>
      </c>
      <c r="M381" s="106" t="s">
        <v>1205</v>
      </c>
      <c r="N381" s="42" t="s">
        <v>295</v>
      </c>
      <c r="O381" s="42" t="s">
        <v>352</v>
      </c>
      <c r="P381" s="42" t="s">
        <v>1200</v>
      </c>
      <c r="Q381" s="101"/>
      <c r="R381" s="42"/>
      <c r="S381" s="42"/>
      <c r="T381" s="42"/>
      <c r="U381" s="42"/>
      <c r="V381" s="43"/>
    </row>
    <row r="382" spans="1:22" s="62" customFormat="1" ht="38.25" x14ac:dyDescent="0.2">
      <c r="A382" s="101" t="str">
        <f t="shared" si="650"/>
        <v>Modeled usageConsumption by end useEnumerationPostBuilding/ModeledUsages/ModeledUsage/ConsumptionbyEndUse/EndUseType</v>
      </c>
      <c r="B382" s="42" t="s">
        <v>345</v>
      </c>
      <c r="C382" s="42" t="s">
        <v>587</v>
      </c>
      <c r="D382" s="42" t="s">
        <v>504</v>
      </c>
      <c r="E382" s="42" t="s">
        <v>7</v>
      </c>
      <c r="F382" s="43" t="str">
        <f t="shared" si="651"/>
        <v/>
      </c>
      <c r="G382" s="42" t="s">
        <v>7</v>
      </c>
      <c r="H382" s="43" t="str">
        <f t="shared" si="651"/>
        <v/>
      </c>
      <c r="I382" s="42" t="s">
        <v>7</v>
      </c>
      <c r="J382" s="43" t="str">
        <f t="shared" ref="J382" si="766">IF(OR(I382="Required", I382="Dependent &amp; Required"), "X", "")</f>
        <v/>
      </c>
      <c r="K382" s="43" t="s">
        <v>7</v>
      </c>
      <c r="L382" s="43" t="str">
        <f t="shared" ref="L382" si="767">IF(OR(K382="Required", K382="Dependent &amp; Required"), "X", "")</f>
        <v/>
      </c>
      <c r="M382" s="106" t="s">
        <v>1205</v>
      </c>
      <c r="N382" s="42" t="s">
        <v>295</v>
      </c>
      <c r="O382" s="42" t="s">
        <v>588</v>
      </c>
      <c r="P382" s="42" t="s">
        <v>1200</v>
      </c>
      <c r="Q382" s="101"/>
      <c r="R382" s="42"/>
      <c r="S382" s="42"/>
      <c r="T382" s="42"/>
      <c r="U382" s="42"/>
      <c r="V382" s="43"/>
    </row>
    <row r="383" spans="1:22" s="62" customFormat="1" ht="38.25" x14ac:dyDescent="0.2">
      <c r="A383" s="101" t="str">
        <f t="shared" si="650"/>
        <v>Modeled usageConsumption by end use valueNumberPostBuilding/ModeledUsages/ModeledUsage/ConsumptionbyEndUse/EndUseValue</v>
      </c>
      <c r="B383" s="42" t="s">
        <v>345</v>
      </c>
      <c r="C383" s="42" t="s">
        <v>586</v>
      </c>
      <c r="D383" s="42" t="s">
        <v>503</v>
      </c>
      <c r="E383" s="42" t="s">
        <v>7</v>
      </c>
      <c r="F383" s="43" t="str">
        <f t="shared" si="651"/>
        <v/>
      </c>
      <c r="G383" s="42" t="s">
        <v>7</v>
      </c>
      <c r="H383" s="43" t="str">
        <f t="shared" si="651"/>
        <v/>
      </c>
      <c r="I383" s="42" t="s">
        <v>7</v>
      </c>
      <c r="J383" s="43" t="str">
        <f t="shared" ref="J383" si="768">IF(OR(I383="Required", I383="Dependent &amp; Required"), "X", "")</f>
        <v/>
      </c>
      <c r="K383" s="43" t="s">
        <v>7</v>
      </c>
      <c r="L383" s="43" t="str">
        <f t="shared" ref="L383" si="769">IF(OR(K383="Required", K383="Dependent &amp; Required"), "X", "")</f>
        <v/>
      </c>
      <c r="M383" s="106" t="s">
        <v>1205</v>
      </c>
      <c r="N383" s="42" t="s">
        <v>295</v>
      </c>
      <c r="O383" s="42" t="s">
        <v>348</v>
      </c>
      <c r="P383" s="42" t="s">
        <v>1200</v>
      </c>
      <c r="Q383" s="101"/>
      <c r="R383" s="42"/>
      <c r="S383" s="42"/>
      <c r="T383" s="42"/>
      <c r="U383" s="42"/>
      <c r="V383" s="43"/>
    </row>
    <row r="384" spans="1:22" s="62" customFormat="1" ht="38.25" x14ac:dyDescent="0.2">
      <c r="A384" s="101" t="str">
        <f t="shared" si="650"/>
        <v>Modeled usageAnnual consumptionNumberPostBuilding/ModeledUsages/ModeledUsage/AnnualConsumption</v>
      </c>
      <c r="B384" s="42" t="s">
        <v>345</v>
      </c>
      <c r="C384" s="42" t="s">
        <v>350</v>
      </c>
      <c r="D384" s="42" t="s">
        <v>503</v>
      </c>
      <c r="E384" s="42" t="s">
        <v>7</v>
      </c>
      <c r="F384" s="43" t="str">
        <f t="shared" si="651"/>
        <v/>
      </c>
      <c r="G384" s="42" t="s">
        <v>7</v>
      </c>
      <c r="H384" s="43" t="str">
        <f t="shared" si="651"/>
        <v/>
      </c>
      <c r="I384" s="42" t="s">
        <v>7</v>
      </c>
      <c r="J384" s="43" t="str">
        <f t="shared" ref="J384" si="770">IF(OR(I384="Required", I384="Dependent &amp; Required"), "X", "")</f>
        <v/>
      </c>
      <c r="K384" s="43" t="s">
        <v>7</v>
      </c>
      <c r="L384" s="43" t="str">
        <f t="shared" ref="L384" si="771">IF(OR(K384="Required", K384="Dependent &amp; Required"), "X", "")</f>
        <v/>
      </c>
      <c r="M384" s="106" t="s">
        <v>1205</v>
      </c>
      <c r="N384" s="42" t="s">
        <v>295</v>
      </c>
      <c r="O384" s="42" t="s">
        <v>351</v>
      </c>
      <c r="P384" s="42" t="s">
        <v>1200</v>
      </c>
      <c r="Q384" s="101"/>
      <c r="R384" s="42"/>
      <c r="S384" s="42"/>
      <c r="T384" s="42"/>
      <c r="U384" s="42"/>
      <c r="V384" s="43"/>
    </row>
    <row r="385" spans="1:22" s="62" customFormat="1" ht="38.25" x14ac:dyDescent="0.2">
      <c r="A385" s="101" t="str">
        <f t="shared" si="650"/>
        <v>Modeled usageBaseloadNumberPostBuilding/ModeledUsages/ModeledUsage/Baseload</v>
      </c>
      <c r="B385" s="42" t="s">
        <v>345</v>
      </c>
      <c r="C385" s="42" t="s">
        <v>346</v>
      </c>
      <c r="D385" s="42" t="s">
        <v>503</v>
      </c>
      <c r="E385" s="42" t="s">
        <v>7</v>
      </c>
      <c r="F385" s="43" t="str">
        <f t="shared" si="651"/>
        <v/>
      </c>
      <c r="G385" s="42" t="s">
        <v>7</v>
      </c>
      <c r="H385" s="43" t="str">
        <f t="shared" si="651"/>
        <v/>
      </c>
      <c r="I385" s="42" t="s">
        <v>7</v>
      </c>
      <c r="J385" s="43" t="str">
        <f t="shared" ref="J385" si="772">IF(OR(I385="Required", I385="Dependent &amp; Required"), "X", "")</f>
        <v/>
      </c>
      <c r="K385" s="43" t="s">
        <v>7</v>
      </c>
      <c r="L385" s="43" t="str">
        <f t="shared" ref="L385" si="773">IF(OR(K385="Required", K385="Dependent &amp; Required"), "X", "")</f>
        <v/>
      </c>
      <c r="M385" s="106" t="s">
        <v>1205</v>
      </c>
      <c r="N385" s="42" t="s">
        <v>295</v>
      </c>
      <c r="O385" s="42" t="s">
        <v>347</v>
      </c>
      <c r="P385" s="42" t="s">
        <v>1200</v>
      </c>
      <c r="Q385" s="101"/>
      <c r="R385" s="42"/>
      <c r="S385" s="42"/>
      <c r="T385" s="42"/>
      <c r="U385" s="42"/>
      <c r="V385" s="43"/>
    </row>
    <row r="386" spans="1:22" s="62" customFormat="1" ht="25.5" x14ac:dyDescent="0.2">
      <c r="A386" s="101" t="str">
        <f t="shared" si="650"/>
        <v>Pool pumpsHours per day pool heater is usedNumberPreBuilding/BuildingDetails/Pools/Pool/Heater/HoursPerDay</v>
      </c>
      <c r="B386" s="42" t="s">
        <v>487</v>
      </c>
      <c r="C386" s="42" t="s">
        <v>590</v>
      </c>
      <c r="D386" s="42" t="s">
        <v>503</v>
      </c>
      <c r="E386" s="42" t="s">
        <v>7</v>
      </c>
      <c r="F386" s="43" t="str">
        <f t="shared" si="651"/>
        <v/>
      </c>
      <c r="G386" s="42" t="s">
        <v>7</v>
      </c>
      <c r="H386" s="43" t="str">
        <f t="shared" si="651"/>
        <v/>
      </c>
      <c r="I386" s="42" t="s">
        <v>7</v>
      </c>
      <c r="J386" s="43" t="str">
        <f t="shared" ref="J386" si="774">IF(OR(I386="Required", I386="Dependent &amp; Required"), "X", "")</f>
        <v/>
      </c>
      <c r="K386" s="43" t="s">
        <v>7</v>
      </c>
      <c r="L386" s="43" t="str">
        <f t="shared" ref="L386" si="775">IF(OR(K386="Required", K386="Dependent &amp; Required"), "X", "")</f>
        <v/>
      </c>
      <c r="M386" s="106" t="s">
        <v>1204</v>
      </c>
      <c r="N386" s="42" t="s">
        <v>21</v>
      </c>
      <c r="O386" s="42" t="s">
        <v>589</v>
      </c>
      <c r="P386" s="42" t="s">
        <v>1200</v>
      </c>
      <c r="Q386" s="101"/>
      <c r="R386" s="42"/>
      <c r="S386" s="42"/>
      <c r="T386" s="42"/>
      <c r="U386" s="42"/>
      <c r="V386" s="43"/>
    </row>
    <row r="387" spans="1:22" s="62" customFormat="1" ht="25.5" x14ac:dyDescent="0.2">
      <c r="A387" s="101" t="str">
        <f t="shared" si="650"/>
        <v>Pool pumpsPool pump typeEnumerationPreBuilding/BuildingDetails/Pools/Pool/PoolPumps/PoolPump/Type</v>
      </c>
      <c r="B387" s="42" t="s">
        <v>487</v>
      </c>
      <c r="C387" s="42" t="s">
        <v>488</v>
      </c>
      <c r="D387" s="42" t="s">
        <v>504</v>
      </c>
      <c r="E387" s="42" t="s">
        <v>7</v>
      </c>
      <c r="F387" s="43" t="str">
        <f t="shared" si="651"/>
        <v/>
      </c>
      <c r="G387" s="42" t="s">
        <v>7</v>
      </c>
      <c r="H387" s="43" t="str">
        <f t="shared" si="651"/>
        <v/>
      </c>
      <c r="I387" s="42" t="s">
        <v>7</v>
      </c>
      <c r="J387" s="43" t="str">
        <f t="shared" ref="J387" si="776">IF(OR(I387="Required", I387="Dependent &amp; Required"), "X", "")</f>
        <v/>
      </c>
      <c r="K387" s="43" t="s">
        <v>7</v>
      </c>
      <c r="L387" s="43" t="str">
        <f t="shared" ref="L387" si="777">IF(OR(K387="Required", K387="Dependent &amp; Required"), "X", "")</f>
        <v/>
      </c>
      <c r="M387" s="106" t="s">
        <v>1204</v>
      </c>
      <c r="N387" s="42" t="s">
        <v>21</v>
      </c>
      <c r="O387" s="42" t="s">
        <v>489</v>
      </c>
      <c r="P387" s="42" t="s">
        <v>1200</v>
      </c>
      <c r="Q387" s="101"/>
      <c r="R387" s="42"/>
      <c r="S387" s="42"/>
      <c r="T387" s="42"/>
      <c r="U387" s="42"/>
      <c r="V387" s="43"/>
    </row>
    <row r="388" spans="1:22" s="62" customFormat="1" ht="25.5" x14ac:dyDescent="0.2">
      <c r="A388" s="101" t="str">
        <f t="shared" si="650"/>
        <v>Pool pumpsPower (pump speed)Number (watts)PreBuilding/BuildingDetails/Pools/Pool/PoolPumps/PoolPump/PumpSpeed/Power</v>
      </c>
      <c r="B388" s="42" t="s">
        <v>487</v>
      </c>
      <c r="C388" s="42" t="s">
        <v>591</v>
      </c>
      <c r="D388" s="42" t="s">
        <v>592</v>
      </c>
      <c r="E388" s="42" t="s">
        <v>7</v>
      </c>
      <c r="F388" s="43" t="str">
        <f t="shared" si="651"/>
        <v/>
      </c>
      <c r="G388" s="42" t="s">
        <v>7</v>
      </c>
      <c r="H388" s="43" t="str">
        <f t="shared" si="651"/>
        <v/>
      </c>
      <c r="I388" s="42" t="s">
        <v>7</v>
      </c>
      <c r="J388" s="43" t="str">
        <f t="shared" ref="J388" si="778">IF(OR(I388="Required", I388="Dependent &amp; Required"), "X", "")</f>
        <v/>
      </c>
      <c r="K388" s="43" t="s">
        <v>7</v>
      </c>
      <c r="L388" s="43" t="str">
        <f t="shared" ref="L388" si="779">IF(OR(K388="Required", K388="Dependent &amp; Required"), "X", "")</f>
        <v/>
      </c>
      <c r="M388" s="106" t="s">
        <v>1204</v>
      </c>
      <c r="N388" s="42" t="s">
        <v>21</v>
      </c>
      <c r="O388" s="42" t="s">
        <v>490</v>
      </c>
      <c r="P388" s="42" t="s">
        <v>1200</v>
      </c>
      <c r="Q388" s="101"/>
      <c r="R388" s="42"/>
      <c r="S388" s="42"/>
      <c r="T388" s="42"/>
      <c r="U388" s="42"/>
      <c r="V388" s="43"/>
    </row>
    <row r="389" spans="1:22" s="62" customFormat="1" ht="25.5" x14ac:dyDescent="0.2">
      <c r="A389" s="101" t="str">
        <f t="shared" ref="A389:A452" si="780">IF(LEN(B389&amp;C389&amp;D389&amp;M389&amp;O389)&gt;255, LEFT(B389&amp;C389&amp;D389&amp;M389&amp;O389, 255), B389&amp;C389&amp;D389&amp;M389&amp;O389)</f>
        <v>Pool pumpsRated horsepowerNumberPreBuilding/BuildingDetails/Pools/Pool/PoolPumps/PoolPump/RatedHorsePower</v>
      </c>
      <c r="B389" s="42" t="s">
        <v>487</v>
      </c>
      <c r="C389" s="42" t="s">
        <v>491</v>
      </c>
      <c r="D389" s="42" t="s">
        <v>503</v>
      </c>
      <c r="E389" s="42" t="s">
        <v>7</v>
      </c>
      <c r="F389" s="43" t="str">
        <f t="shared" ref="F389:H452" si="781">IF(OR(E389="Required", E389="Dependent &amp; Required"), "X", "")</f>
        <v/>
      </c>
      <c r="G389" s="42" t="s">
        <v>7</v>
      </c>
      <c r="H389" s="43" t="str">
        <f t="shared" si="781"/>
        <v/>
      </c>
      <c r="I389" s="42" t="s">
        <v>7</v>
      </c>
      <c r="J389" s="43" t="str">
        <f t="shared" ref="J389" si="782">IF(OR(I389="Required", I389="Dependent &amp; Required"), "X", "")</f>
        <v/>
      </c>
      <c r="K389" s="43" t="s">
        <v>7</v>
      </c>
      <c r="L389" s="43" t="str">
        <f t="shared" ref="L389" si="783">IF(OR(K389="Required", K389="Dependent &amp; Required"), "X", "")</f>
        <v/>
      </c>
      <c r="M389" s="106" t="s">
        <v>1204</v>
      </c>
      <c r="N389" s="42" t="s">
        <v>21</v>
      </c>
      <c r="O389" s="42" t="s">
        <v>594</v>
      </c>
      <c r="P389" s="42" t="s">
        <v>1200</v>
      </c>
      <c r="Q389" s="101"/>
      <c r="R389" s="42"/>
      <c r="S389" s="42"/>
      <c r="T389" s="42"/>
      <c r="U389" s="42"/>
      <c r="V389" s="43"/>
    </row>
    <row r="390" spans="1:22" s="62" customFormat="1" ht="25.5" x14ac:dyDescent="0.2">
      <c r="A390" s="101" t="str">
        <f t="shared" si="780"/>
        <v>Pool pumpsSpeed settingEnumerationPreBuilding/BuildingDetails/Pools/Pool/PoolPumps/PoolPump/SpeedSetting</v>
      </c>
      <c r="B390" s="42" t="s">
        <v>487</v>
      </c>
      <c r="C390" s="42" t="s">
        <v>492</v>
      </c>
      <c r="D390" s="42" t="s">
        <v>504</v>
      </c>
      <c r="E390" s="42" t="s">
        <v>7</v>
      </c>
      <c r="F390" s="43" t="str">
        <f t="shared" si="781"/>
        <v/>
      </c>
      <c r="G390" s="42" t="s">
        <v>7</v>
      </c>
      <c r="H390" s="43" t="str">
        <f t="shared" si="781"/>
        <v/>
      </c>
      <c r="I390" s="42" t="s">
        <v>7</v>
      </c>
      <c r="J390" s="43" t="str">
        <f t="shared" ref="J390" si="784">IF(OR(I390="Required", I390="Dependent &amp; Required"), "X", "")</f>
        <v/>
      </c>
      <c r="K390" s="43" t="s">
        <v>7</v>
      </c>
      <c r="L390" s="43" t="str">
        <f t="shared" ref="L390" si="785">IF(OR(K390="Required", K390="Dependent &amp; Required"), "X", "")</f>
        <v/>
      </c>
      <c r="M390" s="106" t="s">
        <v>1204</v>
      </c>
      <c r="N390" s="42" t="s">
        <v>21</v>
      </c>
      <c r="O390" s="42" t="s">
        <v>493</v>
      </c>
      <c r="P390" s="42" t="s">
        <v>1200</v>
      </c>
      <c r="Q390" s="101"/>
      <c r="R390" s="42"/>
      <c r="S390" s="42"/>
      <c r="T390" s="42"/>
      <c r="U390" s="42"/>
      <c r="V390" s="43"/>
    </row>
    <row r="391" spans="1:22" s="62" customFormat="1" ht="25.5" x14ac:dyDescent="0.2">
      <c r="A391" s="101" t="str">
        <f t="shared" si="780"/>
        <v>Pool pumpsThird party certificationEnumerationPreBuilding/BuildingDetails/Pools/Pool/PoolPumps/PoolPump/ThirdPartyCertification</v>
      </c>
      <c r="B391" s="42" t="s">
        <v>487</v>
      </c>
      <c r="C391" s="42" t="s">
        <v>58</v>
      </c>
      <c r="D391" s="42" t="s">
        <v>504</v>
      </c>
      <c r="E391" s="42" t="s">
        <v>7</v>
      </c>
      <c r="F391" s="43" t="str">
        <f t="shared" si="781"/>
        <v/>
      </c>
      <c r="G391" s="42" t="s">
        <v>7</v>
      </c>
      <c r="H391" s="43" t="str">
        <f t="shared" si="781"/>
        <v/>
      </c>
      <c r="I391" s="42" t="s">
        <v>7</v>
      </c>
      <c r="J391" s="43" t="str">
        <f t="shared" ref="J391" si="786">IF(OR(I391="Required", I391="Dependent &amp; Required"), "X", "")</f>
        <v/>
      </c>
      <c r="K391" s="43" t="s">
        <v>7</v>
      </c>
      <c r="L391" s="43" t="str">
        <f t="shared" ref="L391" si="787">IF(OR(K391="Required", K391="Dependent &amp; Required"), "X", "")</f>
        <v/>
      </c>
      <c r="M391" s="106" t="s">
        <v>1204</v>
      </c>
      <c r="N391" s="42" t="s">
        <v>21</v>
      </c>
      <c r="O391" s="42" t="s">
        <v>494</v>
      </c>
      <c r="P391" s="42" t="s">
        <v>1200</v>
      </c>
      <c r="Q391" s="101"/>
      <c r="R391" s="42"/>
      <c r="S391" s="42"/>
      <c r="T391" s="42"/>
      <c r="U391" s="42"/>
      <c r="V391" s="43"/>
    </row>
    <row r="392" spans="1:22" s="62" customFormat="1" ht="25.5" x14ac:dyDescent="0.2">
      <c r="A392" s="101" t="str">
        <f t="shared" si="780"/>
        <v>Pool pumpsTotal horsepowerNumberPreBuilding/BuildingDetails/Pools/Pool/PoolPumps/PoolPump/TotalHorsePower</v>
      </c>
      <c r="B392" s="42" t="s">
        <v>487</v>
      </c>
      <c r="C392" s="42" t="s">
        <v>495</v>
      </c>
      <c r="D392" s="42" t="s">
        <v>503</v>
      </c>
      <c r="E392" s="42" t="s">
        <v>7</v>
      </c>
      <c r="F392" s="43" t="str">
        <f t="shared" si="781"/>
        <v/>
      </c>
      <c r="G392" s="42" t="s">
        <v>7</v>
      </c>
      <c r="H392" s="43" t="str">
        <f t="shared" si="781"/>
        <v/>
      </c>
      <c r="I392" s="42" t="s">
        <v>7</v>
      </c>
      <c r="J392" s="43" t="str">
        <f t="shared" ref="J392" si="788">IF(OR(I392="Required", I392="Dependent &amp; Required"), "X", "")</f>
        <v/>
      </c>
      <c r="K392" s="43" t="s">
        <v>7</v>
      </c>
      <c r="L392" s="43" t="str">
        <f t="shared" ref="L392" si="789">IF(OR(K392="Required", K392="Dependent &amp; Required"), "X", "")</f>
        <v/>
      </c>
      <c r="M392" s="106" t="s">
        <v>1204</v>
      </c>
      <c r="N392" s="42" t="s">
        <v>21</v>
      </c>
      <c r="O392" s="42" t="s">
        <v>598</v>
      </c>
      <c r="P392" s="42" t="s">
        <v>1200</v>
      </c>
      <c r="Q392" s="101"/>
      <c r="R392" s="42"/>
      <c r="S392" s="42"/>
      <c r="T392" s="42"/>
      <c r="U392" s="42"/>
      <c r="V392" s="43"/>
    </row>
    <row r="393" spans="1:22" s="62" customFormat="1" ht="25.5" x14ac:dyDescent="0.2">
      <c r="A393" s="101" t="str">
        <f t="shared" si="780"/>
        <v>Pool pumpsHours per day pool heater is usedNumberProposedBuilding/BuildingDetails/Pools/Pool/Heater/HoursPerDay</v>
      </c>
      <c r="B393" s="42" t="s">
        <v>487</v>
      </c>
      <c r="C393" s="42" t="s">
        <v>590</v>
      </c>
      <c r="D393" s="42" t="s">
        <v>503</v>
      </c>
      <c r="E393" s="42" t="s">
        <v>7</v>
      </c>
      <c r="F393" s="43" t="str">
        <f t="shared" si="781"/>
        <v/>
      </c>
      <c r="G393" s="42" t="s">
        <v>7</v>
      </c>
      <c r="H393" s="43" t="str">
        <f t="shared" si="781"/>
        <v/>
      </c>
      <c r="I393" s="42" t="s">
        <v>7</v>
      </c>
      <c r="J393" s="43" t="str">
        <f t="shared" ref="J393" si="790">IF(OR(I393="Required", I393="Dependent &amp; Required"), "X", "")</f>
        <v/>
      </c>
      <c r="K393" s="43" t="s">
        <v>7</v>
      </c>
      <c r="L393" s="43" t="str">
        <f t="shared" ref="L393" si="791">IF(OR(K393="Required", K393="Dependent &amp; Required"), "X", "")</f>
        <v/>
      </c>
      <c r="M393" s="106" t="s">
        <v>1203</v>
      </c>
      <c r="N393" s="42" t="s">
        <v>28</v>
      </c>
      <c r="O393" s="42" t="s">
        <v>589</v>
      </c>
      <c r="P393" s="42" t="s">
        <v>1200</v>
      </c>
      <c r="Q393" s="101"/>
      <c r="R393" s="42"/>
      <c r="S393" s="42"/>
      <c r="T393" s="42"/>
      <c r="U393" s="42"/>
      <c r="V393" s="43"/>
    </row>
    <row r="394" spans="1:22" s="62" customFormat="1" ht="25.5" x14ac:dyDescent="0.2">
      <c r="A394" s="101" t="str">
        <f t="shared" si="780"/>
        <v>Pool pumpsPool pump typeEnumerationProposedBuilding/BuildingDetails/Pools/Pool/PoolPumps/PoolPump/Type</v>
      </c>
      <c r="B394" s="42" t="s">
        <v>487</v>
      </c>
      <c r="C394" s="42" t="s">
        <v>488</v>
      </c>
      <c r="D394" s="42" t="s">
        <v>504</v>
      </c>
      <c r="E394" s="42" t="s">
        <v>7</v>
      </c>
      <c r="F394" s="43" t="str">
        <f t="shared" si="781"/>
        <v/>
      </c>
      <c r="G394" s="42" t="s">
        <v>7</v>
      </c>
      <c r="H394" s="43" t="str">
        <f t="shared" si="781"/>
        <v/>
      </c>
      <c r="I394" s="42" t="s">
        <v>7</v>
      </c>
      <c r="J394" s="43" t="str">
        <f t="shared" ref="J394" si="792">IF(OR(I394="Required", I394="Dependent &amp; Required"), "X", "")</f>
        <v/>
      </c>
      <c r="K394" s="43" t="s">
        <v>7</v>
      </c>
      <c r="L394" s="43" t="str">
        <f t="shared" ref="L394" si="793">IF(OR(K394="Required", K394="Dependent &amp; Required"), "X", "")</f>
        <v/>
      </c>
      <c r="M394" s="106" t="s">
        <v>1203</v>
      </c>
      <c r="N394" s="42" t="s">
        <v>28</v>
      </c>
      <c r="O394" s="42" t="s">
        <v>489</v>
      </c>
      <c r="P394" s="42" t="s">
        <v>1200</v>
      </c>
      <c r="Q394" s="101"/>
      <c r="R394" s="42"/>
      <c r="S394" s="42"/>
      <c r="T394" s="42"/>
      <c r="U394" s="42"/>
      <c r="V394" s="43"/>
    </row>
    <row r="395" spans="1:22" s="62" customFormat="1" ht="25.5" x14ac:dyDescent="0.2">
      <c r="A395" s="101" t="str">
        <f t="shared" si="780"/>
        <v>Pool pumpsPower (pump speed)Number (watts)ProposedBuilding/BuildingDetails/Pools/Pool/PoolPumps/PoolPump/PumpSpeed/Power</v>
      </c>
      <c r="B395" s="42" t="s">
        <v>487</v>
      </c>
      <c r="C395" s="42" t="s">
        <v>591</v>
      </c>
      <c r="D395" s="42" t="s">
        <v>592</v>
      </c>
      <c r="E395" s="42" t="s">
        <v>7</v>
      </c>
      <c r="F395" s="43" t="str">
        <f t="shared" si="781"/>
        <v/>
      </c>
      <c r="G395" s="42" t="s">
        <v>7</v>
      </c>
      <c r="H395" s="43" t="str">
        <f t="shared" si="781"/>
        <v/>
      </c>
      <c r="I395" s="42" t="s">
        <v>7</v>
      </c>
      <c r="J395" s="43" t="str">
        <f t="shared" ref="J395" si="794">IF(OR(I395="Required", I395="Dependent &amp; Required"), "X", "")</f>
        <v/>
      </c>
      <c r="K395" s="43" t="s">
        <v>7</v>
      </c>
      <c r="L395" s="43" t="str">
        <f t="shared" ref="L395" si="795">IF(OR(K395="Required", K395="Dependent &amp; Required"), "X", "")</f>
        <v/>
      </c>
      <c r="M395" s="106" t="s">
        <v>1203</v>
      </c>
      <c r="N395" s="42" t="s">
        <v>28</v>
      </c>
      <c r="O395" s="42" t="s">
        <v>490</v>
      </c>
      <c r="P395" s="42" t="s">
        <v>1200</v>
      </c>
      <c r="Q395" s="101"/>
      <c r="R395" s="42"/>
      <c r="S395" s="42"/>
      <c r="T395" s="42"/>
      <c r="U395" s="42"/>
      <c r="V395" s="43"/>
    </row>
    <row r="396" spans="1:22" s="62" customFormat="1" ht="25.5" x14ac:dyDescent="0.2">
      <c r="A396" s="101" t="str">
        <f t="shared" si="780"/>
        <v>Pool pumpsRated horsepowerNumberProposedBuilding/BuildingDetails/Pools/Pool/PoolPumps/PoolPump/RatedHorsePower</v>
      </c>
      <c r="B396" s="42" t="s">
        <v>487</v>
      </c>
      <c r="C396" s="42" t="s">
        <v>491</v>
      </c>
      <c r="D396" s="42" t="s">
        <v>503</v>
      </c>
      <c r="E396" s="42" t="s">
        <v>7</v>
      </c>
      <c r="F396" s="43" t="str">
        <f t="shared" si="781"/>
        <v/>
      </c>
      <c r="G396" s="42" t="s">
        <v>7</v>
      </c>
      <c r="H396" s="43" t="str">
        <f t="shared" si="781"/>
        <v/>
      </c>
      <c r="I396" s="42" t="s">
        <v>7</v>
      </c>
      <c r="J396" s="43" t="str">
        <f t="shared" ref="J396" si="796">IF(OR(I396="Required", I396="Dependent &amp; Required"), "X", "")</f>
        <v/>
      </c>
      <c r="K396" s="43" t="s">
        <v>7</v>
      </c>
      <c r="L396" s="43" t="str">
        <f t="shared" ref="L396" si="797">IF(OR(K396="Required", K396="Dependent &amp; Required"), "X", "")</f>
        <v/>
      </c>
      <c r="M396" s="106" t="s">
        <v>1203</v>
      </c>
      <c r="N396" s="42" t="s">
        <v>28</v>
      </c>
      <c r="O396" s="42" t="s">
        <v>594</v>
      </c>
      <c r="P396" s="42" t="s">
        <v>1200</v>
      </c>
      <c r="Q396" s="101"/>
      <c r="R396" s="42"/>
      <c r="S396" s="42"/>
      <c r="T396" s="42"/>
      <c r="U396" s="42"/>
      <c r="V396" s="43"/>
    </row>
    <row r="397" spans="1:22" s="62" customFormat="1" ht="25.5" x14ac:dyDescent="0.2">
      <c r="A397" s="101" t="str">
        <f t="shared" si="780"/>
        <v>Pool pumpsSpeed settingEnumerationProposedBuilding/BuildingDetails/Pools/Pool/PoolPumps/PoolPump/SpeedSetting</v>
      </c>
      <c r="B397" s="42" t="s">
        <v>487</v>
      </c>
      <c r="C397" s="42" t="s">
        <v>492</v>
      </c>
      <c r="D397" s="42" t="s">
        <v>504</v>
      </c>
      <c r="E397" s="42" t="s">
        <v>7</v>
      </c>
      <c r="F397" s="43" t="str">
        <f t="shared" si="781"/>
        <v/>
      </c>
      <c r="G397" s="42" t="s">
        <v>7</v>
      </c>
      <c r="H397" s="43" t="str">
        <f t="shared" si="781"/>
        <v/>
      </c>
      <c r="I397" s="42" t="s">
        <v>7</v>
      </c>
      <c r="J397" s="43" t="str">
        <f t="shared" ref="J397" si="798">IF(OR(I397="Required", I397="Dependent &amp; Required"), "X", "")</f>
        <v/>
      </c>
      <c r="K397" s="43" t="s">
        <v>7</v>
      </c>
      <c r="L397" s="43" t="str">
        <f t="shared" ref="L397" si="799">IF(OR(K397="Required", K397="Dependent &amp; Required"), "X", "")</f>
        <v/>
      </c>
      <c r="M397" s="106" t="s">
        <v>1203</v>
      </c>
      <c r="N397" s="42" t="s">
        <v>28</v>
      </c>
      <c r="O397" s="42" t="s">
        <v>493</v>
      </c>
      <c r="P397" s="42" t="s">
        <v>1200</v>
      </c>
      <c r="Q397" s="101"/>
      <c r="R397" s="42"/>
      <c r="S397" s="42"/>
      <c r="T397" s="42"/>
      <c r="U397" s="42"/>
      <c r="V397" s="43"/>
    </row>
    <row r="398" spans="1:22" s="62" customFormat="1" ht="25.5" x14ac:dyDescent="0.2">
      <c r="A398" s="101" t="str">
        <f t="shared" si="780"/>
        <v>Pool pumpsThird party certificationEnumerationProposedBuilding/BuildingDetails/Pools/Pool/PoolPumps/PoolPump/ThirdPartyCertification</v>
      </c>
      <c r="B398" s="42" t="s">
        <v>487</v>
      </c>
      <c r="C398" s="42" t="s">
        <v>58</v>
      </c>
      <c r="D398" s="42" t="s">
        <v>504</v>
      </c>
      <c r="E398" s="42" t="s">
        <v>7</v>
      </c>
      <c r="F398" s="43" t="str">
        <f t="shared" si="781"/>
        <v/>
      </c>
      <c r="G398" s="42" t="s">
        <v>7</v>
      </c>
      <c r="H398" s="43" t="str">
        <f t="shared" si="781"/>
        <v/>
      </c>
      <c r="I398" s="42" t="s">
        <v>7</v>
      </c>
      <c r="J398" s="43" t="str">
        <f t="shared" ref="J398" si="800">IF(OR(I398="Required", I398="Dependent &amp; Required"), "X", "")</f>
        <v/>
      </c>
      <c r="K398" s="43" t="s">
        <v>7</v>
      </c>
      <c r="L398" s="43" t="str">
        <f t="shared" ref="L398" si="801">IF(OR(K398="Required", K398="Dependent &amp; Required"), "X", "")</f>
        <v/>
      </c>
      <c r="M398" s="106" t="s">
        <v>1203</v>
      </c>
      <c r="N398" s="42" t="s">
        <v>28</v>
      </c>
      <c r="O398" s="42" t="s">
        <v>494</v>
      </c>
      <c r="P398" s="42" t="s">
        <v>1200</v>
      </c>
      <c r="Q398" s="101"/>
      <c r="R398" s="42"/>
      <c r="S398" s="42"/>
      <c r="T398" s="42"/>
      <c r="U398" s="42"/>
      <c r="V398" s="43"/>
    </row>
    <row r="399" spans="1:22" s="62" customFormat="1" ht="25.5" x14ac:dyDescent="0.2">
      <c r="A399" s="101" t="str">
        <f t="shared" si="780"/>
        <v>Pool pumpsTotal horsepowerNumberProposedBuilding/BuildingDetails/Pools/Pool/PoolPumps/PoolPump/TotalHorsePower</v>
      </c>
      <c r="B399" s="42" t="s">
        <v>487</v>
      </c>
      <c r="C399" s="42" t="s">
        <v>495</v>
      </c>
      <c r="D399" s="42" t="s">
        <v>503</v>
      </c>
      <c r="E399" s="42" t="s">
        <v>7</v>
      </c>
      <c r="F399" s="43" t="str">
        <f t="shared" si="781"/>
        <v/>
      </c>
      <c r="G399" s="42" t="s">
        <v>7</v>
      </c>
      <c r="H399" s="43" t="str">
        <f t="shared" si="781"/>
        <v/>
      </c>
      <c r="I399" s="42" t="s">
        <v>7</v>
      </c>
      <c r="J399" s="43" t="str">
        <f t="shared" ref="J399" si="802">IF(OR(I399="Required", I399="Dependent &amp; Required"), "X", "")</f>
        <v/>
      </c>
      <c r="K399" s="43" t="s">
        <v>7</v>
      </c>
      <c r="L399" s="43" t="str">
        <f t="shared" ref="L399" si="803">IF(OR(K399="Required", K399="Dependent &amp; Required"), "X", "")</f>
        <v/>
      </c>
      <c r="M399" s="106" t="s">
        <v>1203</v>
      </c>
      <c r="N399" s="42" t="s">
        <v>28</v>
      </c>
      <c r="O399" s="42" t="s">
        <v>598</v>
      </c>
      <c r="P399" s="42" t="s">
        <v>1200</v>
      </c>
      <c r="Q399" s="101"/>
      <c r="R399" s="42"/>
      <c r="S399" s="42"/>
      <c r="T399" s="42"/>
      <c r="U399" s="42"/>
      <c r="V399" s="43"/>
    </row>
    <row r="400" spans="1:22" s="62" customFormat="1" ht="38.25" x14ac:dyDescent="0.2">
      <c r="A400" s="101" t="str">
        <f t="shared" si="780"/>
        <v>Pool pumpsHours per day pool heater is usedNumberPostBuilding/BuildingDetails/Pools/Pool/Heater/HoursPerDay</v>
      </c>
      <c r="B400" s="42" t="s">
        <v>487</v>
      </c>
      <c r="C400" s="42" t="s">
        <v>590</v>
      </c>
      <c r="D400" s="42" t="s">
        <v>503</v>
      </c>
      <c r="E400" s="42" t="s">
        <v>7</v>
      </c>
      <c r="F400" s="43" t="str">
        <f t="shared" si="781"/>
        <v/>
      </c>
      <c r="G400" s="42" t="s">
        <v>7</v>
      </c>
      <c r="H400" s="43" t="str">
        <f t="shared" si="781"/>
        <v/>
      </c>
      <c r="I400" s="42" t="s">
        <v>7</v>
      </c>
      <c r="J400" s="43" t="str">
        <f t="shared" ref="J400" si="804">IF(OR(I400="Required", I400="Dependent &amp; Required"), "X", "")</f>
        <v/>
      </c>
      <c r="K400" s="43" t="s">
        <v>7</v>
      </c>
      <c r="L400" s="43" t="str">
        <f t="shared" ref="L400" si="805">IF(OR(K400="Required", K400="Dependent &amp; Required"), "X", "")</f>
        <v/>
      </c>
      <c r="M400" s="106" t="s">
        <v>1205</v>
      </c>
      <c r="N400" s="42" t="s">
        <v>295</v>
      </c>
      <c r="O400" s="42" t="s">
        <v>589</v>
      </c>
      <c r="P400" s="42" t="s">
        <v>1200</v>
      </c>
      <c r="Q400" s="101"/>
      <c r="R400" s="42"/>
      <c r="S400" s="42"/>
      <c r="T400" s="42"/>
      <c r="U400" s="42"/>
      <c r="V400" s="43"/>
    </row>
    <row r="401" spans="1:22" s="62" customFormat="1" ht="38.25" x14ac:dyDescent="0.2">
      <c r="A401" s="101" t="str">
        <f t="shared" si="780"/>
        <v>Pool pumpsPool pump typeEnumerationPostBuilding/BuildingDetails/Pools/Pool/PoolPumps/PoolPump/Type</v>
      </c>
      <c r="B401" s="42" t="s">
        <v>487</v>
      </c>
      <c r="C401" s="42" t="s">
        <v>488</v>
      </c>
      <c r="D401" s="42" t="s">
        <v>504</v>
      </c>
      <c r="E401" s="42" t="s">
        <v>7</v>
      </c>
      <c r="F401" s="43" t="str">
        <f t="shared" si="781"/>
        <v/>
      </c>
      <c r="G401" s="42" t="s">
        <v>7</v>
      </c>
      <c r="H401" s="43" t="str">
        <f t="shared" si="781"/>
        <v/>
      </c>
      <c r="I401" s="42" t="s">
        <v>7</v>
      </c>
      <c r="J401" s="43" t="str">
        <f t="shared" ref="J401" si="806">IF(OR(I401="Required", I401="Dependent &amp; Required"), "X", "")</f>
        <v/>
      </c>
      <c r="K401" s="43" t="s">
        <v>7</v>
      </c>
      <c r="L401" s="43" t="str">
        <f t="shared" ref="L401" si="807">IF(OR(K401="Required", K401="Dependent &amp; Required"), "X", "")</f>
        <v/>
      </c>
      <c r="M401" s="106" t="s">
        <v>1205</v>
      </c>
      <c r="N401" s="42" t="s">
        <v>295</v>
      </c>
      <c r="O401" s="42" t="s">
        <v>489</v>
      </c>
      <c r="P401" s="42" t="s">
        <v>1200</v>
      </c>
      <c r="Q401" s="101"/>
      <c r="R401" s="42"/>
      <c r="S401" s="42"/>
      <c r="T401" s="42"/>
      <c r="U401" s="42"/>
      <c r="V401" s="43"/>
    </row>
    <row r="402" spans="1:22" s="62" customFormat="1" ht="38.25" x14ac:dyDescent="0.2">
      <c r="A402" s="101" t="str">
        <f t="shared" si="780"/>
        <v>Pool pumpsPower (pump speed)Number (watts)PostBuilding/BuildingDetails/Pools/Pool/PoolPumps/PoolPump/PumpSpeed/Power</v>
      </c>
      <c r="B402" s="42" t="s">
        <v>487</v>
      </c>
      <c r="C402" s="42" t="s">
        <v>591</v>
      </c>
      <c r="D402" s="42" t="s">
        <v>592</v>
      </c>
      <c r="E402" s="42" t="s">
        <v>7</v>
      </c>
      <c r="F402" s="43" t="str">
        <f t="shared" si="781"/>
        <v/>
      </c>
      <c r="G402" s="42" t="s">
        <v>7</v>
      </c>
      <c r="H402" s="43" t="str">
        <f t="shared" si="781"/>
        <v/>
      </c>
      <c r="I402" s="42" t="s">
        <v>7</v>
      </c>
      <c r="J402" s="43" t="str">
        <f t="shared" ref="J402" si="808">IF(OR(I402="Required", I402="Dependent &amp; Required"), "X", "")</f>
        <v/>
      </c>
      <c r="K402" s="43" t="s">
        <v>7</v>
      </c>
      <c r="L402" s="43" t="str">
        <f t="shared" ref="L402" si="809">IF(OR(K402="Required", K402="Dependent &amp; Required"), "X", "")</f>
        <v/>
      </c>
      <c r="M402" s="106" t="s">
        <v>1205</v>
      </c>
      <c r="N402" s="42" t="s">
        <v>295</v>
      </c>
      <c r="O402" s="42" t="s">
        <v>490</v>
      </c>
      <c r="P402" s="42" t="s">
        <v>1200</v>
      </c>
      <c r="Q402" s="101"/>
      <c r="R402" s="42"/>
      <c r="S402" s="42"/>
      <c r="T402" s="42"/>
      <c r="U402" s="42"/>
      <c r="V402" s="43"/>
    </row>
    <row r="403" spans="1:22" s="62" customFormat="1" ht="38.25" x14ac:dyDescent="0.2">
      <c r="A403" s="101" t="str">
        <f t="shared" si="780"/>
        <v>Pool pumpsRated horsepowerNumberPostBuilding/BuildingDetails/Pools/Pool/PoolPumps/PoolPump/RatedHorsePower</v>
      </c>
      <c r="B403" s="42" t="s">
        <v>487</v>
      </c>
      <c r="C403" s="42" t="s">
        <v>491</v>
      </c>
      <c r="D403" s="42" t="s">
        <v>503</v>
      </c>
      <c r="E403" s="42" t="s">
        <v>7</v>
      </c>
      <c r="F403" s="43" t="str">
        <f t="shared" si="781"/>
        <v/>
      </c>
      <c r="G403" s="42" t="s">
        <v>7</v>
      </c>
      <c r="H403" s="43" t="str">
        <f t="shared" si="781"/>
        <v/>
      </c>
      <c r="I403" s="42" t="s">
        <v>7</v>
      </c>
      <c r="J403" s="43" t="str">
        <f t="shared" ref="J403" si="810">IF(OR(I403="Required", I403="Dependent &amp; Required"), "X", "")</f>
        <v/>
      </c>
      <c r="K403" s="43" t="s">
        <v>7</v>
      </c>
      <c r="L403" s="43" t="str">
        <f t="shared" ref="L403" si="811">IF(OR(K403="Required", K403="Dependent &amp; Required"), "X", "")</f>
        <v/>
      </c>
      <c r="M403" s="106" t="s">
        <v>1205</v>
      </c>
      <c r="N403" s="42" t="s">
        <v>295</v>
      </c>
      <c r="O403" s="42" t="s">
        <v>594</v>
      </c>
      <c r="P403" s="42" t="s">
        <v>1200</v>
      </c>
      <c r="Q403" s="101"/>
      <c r="R403" s="42"/>
      <c r="S403" s="42"/>
      <c r="T403" s="42"/>
      <c r="U403" s="42"/>
      <c r="V403" s="43"/>
    </row>
    <row r="404" spans="1:22" s="62" customFormat="1" ht="38.25" x14ac:dyDescent="0.2">
      <c r="A404" s="101" t="str">
        <f t="shared" si="780"/>
        <v>Pool pumpsSpeed settingEnumerationPostBuilding/BuildingDetails/Pools/Pool/PoolPumps/PoolPump/SpeedSetting</v>
      </c>
      <c r="B404" s="42" t="s">
        <v>487</v>
      </c>
      <c r="C404" s="42" t="s">
        <v>492</v>
      </c>
      <c r="D404" s="42" t="s">
        <v>504</v>
      </c>
      <c r="E404" s="42" t="s">
        <v>7</v>
      </c>
      <c r="F404" s="43" t="str">
        <f t="shared" si="781"/>
        <v/>
      </c>
      <c r="G404" s="42" t="s">
        <v>7</v>
      </c>
      <c r="H404" s="43" t="str">
        <f t="shared" si="781"/>
        <v/>
      </c>
      <c r="I404" s="42" t="s">
        <v>7</v>
      </c>
      <c r="J404" s="43" t="str">
        <f t="shared" ref="J404" si="812">IF(OR(I404="Required", I404="Dependent &amp; Required"), "X", "")</f>
        <v/>
      </c>
      <c r="K404" s="43" t="s">
        <v>7</v>
      </c>
      <c r="L404" s="43" t="str">
        <f t="shared" ref="L404" si="813">IF(OR(K404="Required", K404="Dependent &amp; Required"), "X", "")</f>
        <v/>
      </c>
      <c r="M404" s="106" t="s">
        <v>1205</v>
      </c>
      <c r="N404" s="42" t="s">
        <v>295</v>
      </c>
      <c r="O404" s="42" t="s">
        <v>493</v>
      </c>
      <c r="P404" s="42" t="s">
        <v>1200</v>
      </c>
      <c r="Q404" s="101"/>
      <c r="R404" s="42"/>
      <c r="S404" s="42"/>
      <c r="T404" s="42"/>
      <c r="U404" s="42"/>
      <c r="V404" s="43"/>
    </row>
    <row r="405" spans="1:22" s="62" customFormat="1" ht="38.25" x14ac:dyDescent="0.2">
      <c r="A405" s="101" t="str">
        <f t="shared" si="780"/>
        <v>Pool pumpsThird party certificationEnumerationPostBuilding/BuildingDetails/Pools/Pool/PoolPumps/PoolPump/ThirdPartyCertification</v>
      </c>
      <c r="B405" s="42" t="s">
        <v>487</v>
      </c>
      <c r="C405" s="42" t="s">
        <v>58</v>
      </c>
      <c r="D405" s="42" t="s">
        <v>504</v>
      </c>
      <c r="E405" s="42" t="s">
        <v>7</v>
      </c>
      <c r="F405" s="43" t="str">
        <f t="shared" si="781"/>
        <v/>
      </c>
      <c r="G405" s="42" t="s">
        <v>7</v>
      </c>
      <c r="H405" s="43" t="str">
        <f t="shared" si="781"/>
        <v/>
      </c>
      <c r="I405" s="42" t="s">
        <v>7</v>
      </c>
      <c r="J405" s="43" t="str">
        <f t="shared" ref="J405" si="814">IF(OR(I405="Required", I405="Dependent &amp; Required"), "X", "")</f>
        <v/>
      </c>
      <c r="K405" s="43" t="s">
        <v>7</v>
      </c>
      <c r="L405" s="43" t="str">
        <f t="shared" ref="L405" si="815">IF(OR(K405="Required", K405="Dependent &amp; Required"), "X", "")</f>
        <v/>
      </c>
      <c r="M405" s="106" t="s">
        <v>1205</v>
      </c>
      <c r="N405" s="42" t="s">
        <v>295</v>
      </c>
      <c r="O405" s="42" t="s">
        <v>494</v>
      </c>
      <c r="P405" s="42" t="s">
        <v>1200</v>
      </c>
      <c r="Q405" s="101"/>
      <c r="R405" s="42"/>
      <c r="S405" s="42"/>
      <c r="T405" s="42"/>
      <c r="U405" s="42"/>
      <c r="V405" s="43"/>
    </row>
    <row r="406" spans="1:22" s="62" customFormat="1" ht="38.25" x14ac:dyDescent="0.2">
      <c r="A406" s="101" t="str">
        <f t="shared" si="780"/>
        <v>Pool pumpsTotal horsepowerNumberPostBuilding/BuildingDetails/Pools/Pool/PoolPumps/PoolPump/TotalHorsePower</v>
      </c>
      <c r="B406" s="42" t="s">
        <v>487</v>
      </c>
      <c r="C406" s="42" t="s">
        <v>495</v>
      </c>
      <c r="D406" s="42" t="s">
        <v>503</v>
      </c>
      <c r="E406" s="42" t="s">
        <v>7</v>
      </c>
      <c r="F406" s="43" t="str">
        <f t="shared" si="781"/>
        <v/>
      </c>
      <c r="G406" s="42" t="s">
        <v>7</v>
      </c>
      <c r="H406" s="43" t="str">
        <f t="shared" si="781"/>
        <v/>
      </c>
      <c r="I406" s="42" t="s">
        <v>7</v>
      </c>
      <c r="J406" s="43" t="str">
        <f t="shared" ref="J406" si="816">IF(OR(I406="Required", I406="Dependent &amp; Required"), "X", "")</f>
        <v/>
      </c>
      <c r="K406" s="43" t="s">
        <v>7</v>
      </c>
      <c r="L406" s="43" t="str">
        <f t="shared" ref="L406" si="817">IF(OR(K406="Required", K406="Dependent &amp; Required"), "X", "")</f>
        <v/>
      </c>
      <c r="M406" s="106" t="s">
        <v>1205</v>
      </c>
      <c r="N406" s="42" t="s">
        <v>295</v>
      </c>
      <c r="O406" s="42" t="s">
        <v>598</v>
      </c>
      <c r="P406" s="42" t="s">
        <v>1200</v>
      </c>
      <c r="Q406" s="101"/>
      <c r="R406" s="42"/>
      <c r="S406" s="42"/>
      <c r="T406" s="42"/>
      <c r="U406" s="42"/>
      <c r="V406" s="43"/>
    </row>
    <row r="407" spans="1:22" s="62" customFormat="1" ht="25.5" x14ac:dyDescent="0.2">
      <c r="A407" s="101" t="str">
        <f t="shared" si="780"/>
        <v>Programmable thermostatControl typeEnumerationPreBuilding/BuildingDetails/Systems/HVAC/HVACControl/ControlType</v>
      </c>
      <c r="B407" s="42" t="s">
        <v>249</v>
      </c>
      <c r="C407" s="42" t="s">
        <v>250</v>
      </c>
      <c r="D407" s="42" t="s">
        <v>504</v>
      </c>
      <c r="E407" s="42" t="s">
        <v>20</v>
      </c>
      <c r="F407" s="43" t="str">
        <f t="shared" si="781"/>
        <v>X</v>
      </c>
      <c r="G407" s="42" t="s">
        <v>7</v>
      </c>
      <c r="H407" s="43" t="str">
        <f t="shared" si="781"/>
        <v/>
      </c>
      <c r="I407" s="42" t="s">
        <v>20</v>
      </c>
      <c r="J407" s="43" t="str">
        <f t="shared" ref="J407" si="818">IF(OR(I407="Required", I407="Dependent &amp; Required"), "X", "")</f>
        <v>X</v>
      </c>
      <c r="K407" s="43" t="s">
        <v>20</v>
      </c>
      <c r="L407" s="43" t="str">
        <f t="shared" ref="L407" si="819">IF(OR(K407="Required", K407="Dependent &amp; Required"), "X", "")</f>
        <v>X</v>
      </c>
      <c r="M407" s="106" t="s">
        <v>1204</v>
      </c>
      <c r="N407" s="42" t="s">
        <v>21</v>
      </c>
      <c r="O407" s="42" t="s">
        <v>251</v>
      </c>
      <c r="P407" s="42" t="s">
        <v>1017</v>
      </c>
      <c r="Q407" s="101"/>
      <c r="R407" s="42"/>
      <c r="S407" s="42"/>
      <c r="T407" s="42"/>
      <c r="U407" s="42"/>
      <c r="V407" s="43"/>
    </row>
    <row r="408" spans="1:22" s="62" customFormat="1" ht="25.5" x14ac:dyDescent="0.2">
      <c r="A408" s="101" t="str">
        <f t="shared" si="780"/>
        <v>Programmable thermostatSetpoint temperature cooling seasonNumber (degrees F)PreBuilding/BuildingDetails/Systems/HVAC/HVACPlant/HVACControl/SetpointTempCoolingSeason</v>
      </c>
      <c r="B408" s="42" t="s">
        <v>249</v>
      </c>
      <c r="C408" s="42" t="s">
        <v>252</v>
      </c>
      <c r="D408" s="42" t="s">
        <v>573</v>
      </c>
      <c r="E408" s="42" t="s">
        <v>7</v>
      </c>
      <c r="F408" s="43" t="str">
        <f t="shared" si="781"/>
        <v/>
      </c>
      <c r="G408" s="42" t="s">
        <v>7</v>
      </c>
      <c r="H408" s="43" t="str">
        <f t="shared" si="781"/>
        <v/>
      </c>
      <c r="I408" s="42" t="s">
        <v>7</v>
      </c>
      <c r="J408" s="43" t="str">
        <f t="shared" ref="J408" si="820">IF(OR(I408="Required", I408="Dependent &amp; Required"), "X", "")</f>
        <v/>
      </c>
      <c r="K408" s="43" t="s">
        <v>7</v>
      </c>
      <c r="L408" s="43" t="str">
        <f t="shared" ref="L408" si="821">IF(OR(K408="Required", K408="Dependent &amp; Required"), "X", "")</f>
        <v/>
      </c>
      <c r="M408" s="106" t="s">
        <v>1204</v>
      </c>
      <c r="N408" s="42" t="s">
        <v>21</v>
      </c>
      <c r="O408" s="42" t="s">
        <v>253</v>
      </c>
      <c r="P408" s="42" t="s">
        <v>1200</v>
      </c>
      <c r="Q408" s="101"/>
      <c r="R408" s="42"/>
      <c r="S408" s="42"/>
      <c r="T408" s="42"/>
      <c r="U408" s="42"/>
      <c r="V408" s="43"/>
    </row>
    <row r="409" spans="1:22" s="62" customFormat="1" ht="25.5" x14ac:dyDescent="0.2">
      <c r="A409" s="101" t="str">
        <f t="shared" si="780"/>
        <v>Programmable thermostatSetpoint temperature heating seasonNumber (degrees F)PreBuilding/BuildingDetails/Systems/HVAC/HVACPlant/HVACControl/SetpointTempHeatingSeason</v>
      </c>
      <c r="B409" s="42" t="s">
        <v>249</v>
      </c>
      <c r="C409" s="42" t="s">
        <v>254</v>
      </c>
      <c r="D409" s="42" t="s">
        <v>573</v>
      </c>
      <c r="E409" s="42" t="s">
        <v>7</v>
      </c>
      <c r="F409" s="43" t="str">
        <f t="shared" si="781"/>
        <v/>
      </c>
      <c r="G409" s="42" t="s">
        <v>7</v>
      </c>
      <c r="H409" s="43" t="str">
        <f t="shared" si="781"/>
        <v/>
      </c>
      <c r="I409" s="42" t="s">
        <v>7</v>
      </c>
      <c r="J409" s="43" t="str">
        <f t="shared" ref="J409" si="822">IF(OR(I409="Required", I409="Dependent &amp; Required"), "X", "")</f>
        <v/>
      </c>
      <c r="K409" s="43" t="s">
        <v>7</v>
      </c>
      <c r="L409" s="43" t="str">
        <f t="shared" ref="L409" si="823">IF(OR(K409="Required", K409="Dependent &amp; Required"), "X", "")</f>
        <v/>
      </c>
      <c r="M409" s="106" t="s">
        <v>1204</v>
      </c>
      <c r="N409" s="42" t="s">
        <v>21</v>
      </c>
      <c r="O409" s="42" t="s">
        <v>255</v>
      </c>
      <c r="P409" s="42" t="s">
        <v>1200</v>
      </c>
      <c r="Q409" s="101"/>
      <c r="R409" s="42"/>
      <c r="S409" s="42"/>
      <c r="T409" s="42"/>
      <c r="U409" s="42"/>
      <c r="V409" s="43"/>
    </row>
    <row r="410" spans="1:22" s="62" customFormat="1" ht="25.5" x14ac:dyDescent="0.2">
      <c r="A410" s="101" t="str">
        <f t="shared" si="780"/>
        <v>Programmable thermostatControl typeEnumerationProposedBuilding/BuildingDetails/Systems/HVAC/HVACControl/ControlType</v>
      </c>
      <c r="B410" s="42" t="s">
        <v>249</v>
      </c>
      <c r="C410" s="42" t="s">
        <v>250</v>
      </c>
      <c r="D410" s="42" t="s">
        <v>504</v>
      </c>
      <c r="E410" s="42" t="s">
        <v>20</v>
      </c>
      <c r="F410" s="43" t="str">
        <f t="shared" si="781"/>
        <v>X</v>
      </c>
      <c r="G410" s="42" t="s">
        <v>7</v>
      </c>
      <c r="H410" s="43" t="str">
        <f t="shared" si="781"/>
        <v/>
      </c>
      <c r="I410" s="42" t="s">
        <v>20</v>
      </c>
      <c r="J410" s="43" t="str">
        <f t="shared" ref="J410" si="824">IF(OR(I410="Required", I410="Dependent &amp; Required"), "X", "")</f>
        <v>X</v>
      </c>
      <c r="K410" s="43" t="s">
        <v>7</v>
      </c>
      <c r="L410" s="43" t="str">
        <f t="shared" ref="L410" si="825">IF(OR(K410="Required", K410="Dependent &amp; Required"), "X", "")</f>
        <v/>
      </c>
      <c r="M410" s="106" t="s">
        <v>1203</v>
      </c>
      <c r="N410" s="42" t="s">
        <v>28</v>
      </c>
      <c r="O410" s="42" t="s">
        <v>251</v>
      </c>
      <c r="P410" s="42" t="s">
        <v>1017</v>
      </c>
      <c r="Q410" s="101"/>
      <c r="R410" s="42"/>
      <c r="S410" s="42"/>
      <c r="T410" s="42"/>
      <c r="U410" s="42"/>
      <c r="V410" s="43"/>
    </row>
    <row r="411" spans="1:22" s="62" customFormat="1" ht="25.5" x14ac:dyDescent="0.2">
      <c r="A411" s="101" t="str">
        <f t="shared" si="780"/>
        <v>Programmable thermostatSetpoint temperature cooling seasonNumber (degrees F)ProposedBuilding/BuildingDetails/Systems/HVAC/HVACPlant/HVACControl/SetpointTempCoolingSeason</v>
      </c>
      <c r="B411" s="42" t="s">
        <v>249</v>
      </c>
      <c r="C411" s="42" t="s">
        <v>252</v>
      </c>
      <c r="D411" s="42" t="s">
        <v>573</v>
      </c>
      <c r="E411" s="42" t="s">
        <v>7</v>
      </c>
      <c r="F411" s="43" t="str">
        <f t="shared" si="781"/>
        <v/>
      </c>
      <c r="G411" s="42" t="s">
        <v>7</v>
      </c>
      <c r="H411" s="43" t="str">
        <f t="shared" si="781"/>
        <v/>
      </c>
      <c r="I411" s="42" t="s">
        <v>7</v>
      </c>
      <c r="J411" s="43" t="str">
        <f t="shared" ref="J411" si="826">IF(OR(I411="Required", I411="Dependent &amp; Required"), "X", "")</f>
        <v/>
      </c>
      <c r="K411" s="43" t="s">
        <v>7</v>
      </c>
      <c r="L411" s="43" t="str">
        <f t="shared" ref="L411" si="827">IF(OR(K411="Required", K411="Dependent &amp; Required"), "X", "")</f>
        <v/>
      </c>
      <c r="M411" s="106" t="s">
        <v>1203</v>
      </c>
      <c r="N411" s="42" t="s">
        <v>28</v>
      </c>
      <c r="O411" s="42" t="s">
        <v>253</v>
      </c>
      <c r="P411" s="42" t="s">
        <v>1200</v>
      </c>
      <c r="Q411" s="101"/>
      <c r="R411" s="42"/>
      <c r="S411" s="42"/>
      <c r="T411" s="42"/>
      <c r="U411" s="42"/>
      <c r="V411" s="43"/>
    </row>
    <row r="412" spans="1:22" s="62" customFormat="1" ht="25.5" x14ac:dyDescent="0.2">
      <c r="A412" s="101" t="str">
        <f t="shared" si="780"/>
        <v>Programmable thermostatSetpoint temperature heating seasonNumber (degrees F)ProposedBuilding/BuildingDetails/Systems/HVAC/HVACPlant/HVACControl/SetpointTempHeatingSeason</v>
      </c>
      <c r="B412" s="42" t="s">
        <v>249</v>
      </c>
      <c r="C412" s="42" t="s">
        <v>254</v>
      </c>
      <c r="D412" s="42" t="s">
        <v>573</v>
      </c>
      <c r="E412" s="42" t="s">
        <v>7</v>
      </c>
      <c r="F412" s="43" t="str">
        <f t="shared" si="781"/>
        <v/>
      </c>
      <c r="G412" s="42" t="s">
        <v>7</v>
      </c>
      <c r="H412" s="43" t="str">
        <f t="shared" si="781"/>
        <v/>
      </c>
      <c r="I412" s="42" t="s">
        <v>7</v>
      </c>
      <c r="J412" s="43" t="str">
        <f t="shared" ref="J412" si="828">IF(OR(I412="Required", I412="Dependent &amp; Required"), "X", "")</f>
        <v/>
      </c>
      <c r="K412" s="43" t="s">
        <v>7</v>
      </c>
      <c r="L412" s="43" t="str">
        <f t="shared" ref="L412" si="829">IF(OR(K412="Required", K412="Dependent &amp; Required"), "X", "")</f>
        <v/>
      </c>
      <c r="M412" s="106" t="s">
        <v>1203</v>
      </c>
      <c r="N412" s="42" t="s">
        <v>28</v>
      </c>
      <c r="O412" s="42" t="s">
        <v>255</v>
      </c>
      <c r="P412" s="42" t="s">
        <v>1200</v>
      </c>
      <c r="Q412" s="101"/>
      <c r="R412" s="42"/>
      <c r="S412" s="42"/>
      <c r="T412" s="42"/>
      <c r="U412" s="42"/>
      <c r="V412" s="43"/>
    </row>
    <row r="413" spans="1:22" s="62" customFormat="1" ht="38.25" x14ac:dyDescent="0.2">
      <c r="A413" s="101" t="str">
        <f t="shared" si="780"/>
        <v>Programmable thermostatControl typeEnumerationPostBuilding/BuildingDetails/Systems/HVAC/HVACControl/ControlType</v>
      </c>
      <c r="B413" s="42" t="s">
        <v>249</v>
      </c>
      <c r="C413" s="42" t="s">
        <v>250</v>
      </c>
      <c r="D413" s="42" t="s">
        <v>504</v>
      </c>
      <c r="E413" s="42" t="s">
        <v>20</v>
      </c>
      <c r="F413" s="43" t="str">
        <f t="shared" si="781"/>
        <v>X</v>
      </c>
      <c r="G413" s="42" t="s">
        <v>7</v>
      </c>
      <c r="H413" s="43" t="str">
        <f t="shared" si="781"/>
        <v/>
      </c>
      <c r="I413" s="42" t="s">
        <v>20</v>
      </c>
      <c r="J413" s="43" t="str">
        <f t="shared" ref="J413" si="830">IF(OR(I413="Required", I413="Dependent &amp; Required"), "X", "")</f>
        <v>X</v>
      </c>
      <c r="K413" s="43" t="s">
        <v>20</v>
      </c>
      <c r="L413" s="43" t="str">
        <f t="shared" ref="L413" si="831">IF(OR(K413="Required", K413="Dependent &amp; Required"), "X", "")</f>
        <v>X</v>
      </c>
      <c r="M413" s="106" t="s">
        <v>1205</v>
      </c>
      <c r="N413" s="42" t="s">
        <v>296</v>
      </c>
      <c r="O413" s="42" t="s">
        <v>251</v>
      </c>
      <c r="P413" s="42" t="s">
        <v>1017</v>
      </c>
      <c r="Q413" s="101"/>
      <c r="R413" s="42"/>
      <c r="S413" s="42"/>
      <c r="T413" s="42"/>
      <c r="U413" s="42"/>
      <c r="V413" s="43"/>
    </row>
    <row r="414" spans="1:22" s="62" customFormat="1" ht="38.25" x14ac:dyDescent="0.2">
      <c r="A414" s="101" t="str">
        <f t="shared" si="780"/>
        <v>Programmable thermostatSetpoint temperature cooling seasonNumber (degrees F)PostBuilding/BuildingDetails/Systems/HVAC/HVACPlant/HVACControl/SetpointTempCoolingSeason</v>
      </c>
      <c r="B414" s="42" t="s">
        <v>249</v>
      </c>
      <c r="C414" s="42" t="s">
        <v>252</v>
      </c>
      <c r="D414" s="42" t="s">
        <v>573</v>
      </c>
      <c r="E414" s="42" t="s">
        <v>7</v>
      </c>
      <c r="F414" s="43" t="str">
        <f t="shared" si="781"/>
        <v/>
      </c>
      <c r="G414" s="42" t="s">
        <v>7</v>
      </c>
      <c r="H414" s="43" t="str">
        <f t="shared" si="781"/>
        <v/>
      </c>
      <c r="I414" s="42" t="s">
        <v>7</v>
      </c>
      <c r="J414" s="43" t="str">
        <f t="shared" ref="J414" si="832">IF(OR(I414="Required", I414="Dependent &amp; Required"), "X", "")</f>
        <v/>
      </c>
      <c r="K414" s="43" t="s">
        <v>7</v>
      </c>
      <c r="L414" s="43" t="str">
        <f t="shared" ref="L414" si="833">IF(OR(K414="Required", K414="Dependent &amp; Required"), "X", "")</f>
        <v/>
      </c>
      <c r="M414" s="106" t="s">
        <v>1205</v>
      </c>
      <c r="N414" s="42" t="s">
        <v>296</v>
      </c>
      <c r="O414" s="42" t="s">
        <v>253</v>
      </c>
      <c r="P414" s="42" t="s">
        <v>1200</v>
      </c>
      <c r="Q414" s="101"/>
      <c r="R414" s="42"/>
      <c r="S414" s="42"/>
      <c r="T414" s="42"/>
      <c r="U414" s="42"/>
      <c r="V414" s="43"/>
    </row>
    <row r="415" spans="1:22" s="62" customFormat="1" ht="38.25" x14ac:dyDescent="0.2">
      <c r="A415" s="101" t="str">
        <f t="shared" si="780"/>
        <v>Programmable thermostatSetpoint temperature heating seasonNumber (degrees F)PostBuilding/BuildingDetails/Systems/HVAC/HVACPlant/HVACControl/SetpointTempHeatingSeason</v>
      </c>
      <c r="B415" s="42" t="s">
        <v>249</v>
      </c>
      <c r="C415" s="42" t="s">
        <v>254</v>
      </c>
      <c r="D415" s="42" t="s">
        <v>573</v>
      </c>
      <c r="E415" s="42" t="s">
        <v>7</v>
      </c>
      <c r="F415" s="43" t="str">
        <f t="shared" si="781"/>
        <v/>
      </c>
      <c r="G415" s="42" t="s">
        <v>7</v>
      </c>
      <c r="H415" s="43" t="str">
        <f t="shared" si="781"/>
        <v/>
      </c>
      <c r="I415" s="42" t="s">
        <v>7</v>
      </c>
      <c r="J415" s="43" t="str">
        <f t="shared" ref="J415" si="834">IF(OR(I415="Required", I415="Dependent &amp; Required"), "X", "")</f>
        <v/>
      </c>
      <c r="K415" s="43" t="s">
        <v>7</v>
      </c>
      <c r="L415" s="43" t="str">
        <f t="shared" ref="L415" si="835">IF(OR(K415="Required", K415="Dependent &amp; Required"), "X", "")</f>
        <v/>
      </c>
      <c r="M415" s="106" t="s">
        <v>1205</v>
      </c>
      <c r="N415" s="42" t="s">
        <v>296</v>
      </c>
      <c r="O415" s="42" t="s">
        <v>255</v>
      </c>
      <c r="P415" s="42" t="s">
        <v>1200</v>
      </c>
      <c r="Q415" s="101"/>
      <c r="R415" s="42"/>
      <c r="S415" s="42"/>
      <c r="T415" s="42"/>
      <c r="U415" s="42"/>
      <c r="V415" s="43"/>
    </row>
    <row r="416" spans="1:22" s="62" customFormat="1" ht="25.5" x14ac:dyDescent="0.2">
      <c r="A416" s="101" t="str">
        <f t="shared" si="780"/>
        <v>Project informationProject start dateDateProposedProject/ProjectDetails/StartDate</v>
      </c>
      <c r="B416" s="42" t="s">
        <v>523</v>
      </c>
      <c r="C416" s="42" t="s">
        <v>353</v>
      </c>
      <c r="D416" s="42" t="s">
        <v>357</v>
      </c>
      <c r="E416" s="42" t="s">
        <v>7</v>
      </c>
      <c r="F416" s="43" t="str">
        <f t="shared" si="781"/>
        <v/>
      </c>
      <c r="G416" s="42" t="s">
        <v>7</v>
      </c>
      <c r="H416" s="43" t="str">
        <f t="shared" si="781"/>
        <v/>
      </c>
      <c r="I416" s="42" t="s">
        <v>7</v>
      </c>
      <c r="J416" s="43" t="str">
        <f t="shared" ref="J416" si="836">IF(OR(I416="Required", I416="Dependent &amp; Required"), "X", "")</f>
        <v/>
      </c>
      <c r="K416" s="43" t="s">
        <v>7</v>
      </c>
      <c r="L416" s="43" t="str">
        <f t="shared" ref="L416" si="837">IF(OR(K416="Required", K416="Dependent &amp; Required"), "X", "")</f>
        <v/>
      </c>
      <c r="M416" s="106" t="s">
        <v>1203</v>
      </c>
      <c r="N416" s="42" t="s">
        <v>8</v>
      </c>
      <c r="O416" s="42" t="s">
        <v>354</v>
      </c>
      <c r="P416" s="42" t="s">
        <v>1200</v>
      </c>
      <c r="Q416" s="101"/>
      <c r="R416" s="42"/>
      <c r="S416" s="42"/>
      <c r="T416" s="42"/>
      <c r="U416" s="42"/>
      <c r="V416" s="43"/>
    </row>
    <row r="417" spans="1:22" s="62" customFormat="1" ht="25.5" x14ac:dyDescent="0.2">
      <c r="A417" s="101" t="str">
        <f t="shared" si="780"/>
        <v>Project informationTitleTextProposedProject/ProjectDetails/Title</v>
      </c>
      <c r="B417" s="42" t="s">
        <v>523</v>
      </c>
      <c r="C417" s="42" t="s">
        <v>355</v>
      </c>
      <c r="D417" s="42" t="s">
        <v>516</v>
      </c>
      <c r="E417" s="42" t="s">
        <v>7</v>
      </c>
      <c r="F417" s="43" t="str">
        <f t="shared" si="781"/>
        <v/>
      </c>
      <c r="G417" s="42" t="s">
        <v>7</v>
      </c>
      <c r="H417" s="43" t="str">
        <f t="shared" si="781"/>
        <v/>
      </c>
      <c r="I417" s="42" t="s">
        <v>7</v>
      </c>
      <c r="J417" s="43" t="str">
        <f t="shared" ref="J417" si="838">IF(OR(I417="Required", I417="Dependent &amp; Required"), "X", "")</f>
        <v/>
      </c>
      <c r="K417" s="43" t="s">
        <v>7</v>
      </c>
      <c r="L417" s="43" t="str">
        <f t="shared" ref="L417" si="839">IF(OR(K417="Required", K417="Dependent &amp; Required"), "X", "")</f>
        <v/>
      </c>
      <c r="M417" s="106" t="s">
        <v>1203</v>
      </c>
      <c r="N417" s="42" t="s">
        <v>8</v>
      </c>
      <c r="O417" s="42" t="s">
        <v>356</v>
      </c>
      <c r="P417" s="42" t="s">
        <v>1200</v>
      </c>
      <c r="Q417" s="101"/>
      <c r="R417" s="42"/>
      <c r="S417" s="42"/>
      <c r="T417" s="42"/>
      <c r="U417" s="42"/>
      <c r="V417" s="43"/>
    </row>
    <row r="418" spans="1:22" s="62" customFormat="1" ht="25.5" x14ac:dyDescent="0.2">
      <c r="A418" s="101" t="str">
        <f t="shared" si="780"/>
        <v>Project informationDateDateProposedProject/ProjectDetails/ProjectStatus/Date</v>
      </c>
      <c r="B418" s="42" t="s">
        <v>523</v>
      </c>
      <c r="C418" s="42" t="s">
        <v>357</v>
      </c>
      <c r="D418" s="42" t="s">
        <v>357</v>
      </c>
      <c r="E418" s="42" t="s">
        <v>7</v>
      </c>
      <c r="F418" s="43" t="str">
        <f t="shared" si="781"/>
        <v/>
      </c>
      <c r="G418" s="42" t="s">
        <v>7</v>
      </c>
      <c r="H418" s="43" t="str">
        <f t="shared" si="781"/>
        <v/>
      </c>
      <c r="I418" s="42" t="s">
        <v>7</v>
      </c>
      <c r="J418" s="43" t="str">
        <f t="shared" ref="J418" si="840">IF(OR(I418="Required", I418="Dependent &amp; Required"), "X", "")</f>
        <v/>
      </c>
      <c r="K418" s="43" t="s">
        <v>7</v>
      </c>
      <c r="L418" s="43" t="str">
        <f t="shared" ref="L418" si="841">IF(OR(K418="Required", K418="Dependent &amp; Required"), "X", "")</f>
        <v/>
      </c>
      <c r="M418" s="106" t="s">
        <v>1203</v>
      </c>
      <c r="N418" s="42" t="s">
        <v>8</v>
      </c>
      <c r="O418" s="42" t="s">
        <v>358</v>
      </c>
      <c r="P418" s="42" t="s">
        <v>1200</v>
      </c>
      <c r="Q418" s="101"/>
      <c r="R418" s="42"/>
      <c r="S418" s="42"/>
      <c r="T418" s="42"/>
      <c r="U418" s="42"/>
      <c r="V418" s="43"/>
    </row>
    <row r="419" spans="1:22" s="62" customFormat="1" ht="25.5" x14ac:dyDescent="0.2">
      <c r="A419" s="101" t="str">
        <f t="shared" si="780"/>
        <v>Project informationEvent typeEnumerationProposedProject/ProjectDetails/ProjectStatus/EventType</v>
      </c>
      <c r="B419" s="42" t="s">
        <v>523</v>
      </c>
      <c r="C419" s="42" t="s">
        <v>359</v>
      </c>
      <c r="D419" s="42" t="s">
        <v>504</v>
      </c>
      <c r="E419" s="42" t="s">
        <v>7</v>
      </c>
      <c r="F419" s="43" t="str">
        <f t="shared" si="781"/>
        <v/>
      </c>
      <c r="G419" s="42" t="s">
        <v>20</v>
      </c>
      <c r="H419" s="43" t="str">
        <f t="shared" si="781"/>
        <v>X</v>
      </c>
      <c r="I419" s="42" t="s">
        <v>7</v>
      </c>
      <c r="J419" s="43" t="str">
        <f t="shared" ref="J419" si="842">IF(OR(I419="Required", I419="Dependent &amp; Required"), "X", "")</f>
        <v/>
      </c>
      <c r="K419" s="43" t="s">
        <v>7</v>
      </c>
      <c r="L419" s="43" t="str">
        <f t="shared" ref="L419" si="843">IF(OR(K419="Required", K419="Dependent &amp; Required"), "X", "")</f>
        <v/>
      </c>
      <c r="M419" s="106" t="s">
        <v>1203</v>
      </c>
      <c r="N419" s="42" t="s">
        <v>8</v>
      </c>
      <c r="O419" s="42" t="s">
        <v>360</v>
      </c>
      <c r="P419" s="42" t="s">
        <v>1200</v>
      </c>
      <c r="Q419" s="101"/>
      <c r="R419" s="42"/>
      <c r="S419" s="42"/>
      <c r="T419" s="42"/>
      <c r="U419" s="42"/>
      <c r="V419" s="43"/>
    </row>
    <row r="420" spans="1:22" s="62" customFormat="1" ht="25.5" x14ac:dyDescent="0.2">
      <c r="A420" s="101" t="str">
        <f t="shared" si="780"/>
        <v>Project informationActual project completion dateDateProposedProject/ProjectDetails/CompleteDateActual</v>
      </c>
      <c r="B420" s="42" t="s">
        <v>523</v>
      </c>
      <c r="C420" s="42" t="s">
        <v>89</v>
      </c>
      <c r="D420" s="42" t="s">
        <v>357</v>
      </c>
      <c r="E420" s="42" t="s">
        <v>7</v>
      </c>
      <c r="F420" s="43" t="str">
        <f t="shared" si="781"/>
        <v/>
      </c>
      <c r="G420" s="42" t="s">
        <v>20</v>
      </c>
      <c r="H420" s="43" t="str">
        <f t="shared" si="781"/>
        <v>X</v>
      </c>
      <c r="I420" s="42" t="s">
        <v>20</v>
      </c>
      <c r="J420" s="43" t="str">
        <f t="shared" ref="J420" si="844">IF(OR(I420="Required", I420="Dependent &amp; Required"), "X", "")</f>
        <v>X</v>
      </c>
      <c r="K420" s="43" t="s">
        <v>7</v>
      </c>
      <c r="L420" s="43" t="str">
        <f t="shared" ref="L420" si="845">IF(OR(K420="Required", K420="Dependent &amp; Required"), "X", "")</f>
        <v/>
      </c>
      <c r="M420" s="106" t="s">
        <v>1203</v>
      </c>
      <c r="N420" s="42" t="s">
        <v>8</v>
      </c>
      <c r="O420" s="42" t="s">
        <v>90</v>
      </c>
      <c r="P420" s="42" t="s">
        <v>940</v>
      </c>
      <c r="Q420" s="101"/>
      <c r="R420" s="42"/>
      <c r="S420" s="42"/>
      <c r="T420" s="42"/>
      <c r="U420" s="42"/>
      <c r="V420" s="43"/>
    </row>
    <row r="421" spans="1:22" s="62" customFormat="1" ht="25.5" x14ac:dyDescent="0.2">
      <c r="A421" s="101" t="str">
        <f t="shared" si="780"/>
        <v>Project informationProject costNumber (dollars)ProposedProject/ProjectDetails/ProjectCost</v>
      </c>
      <c r="B421" s="42" t="s">
        <v>523</v>
      </c>
      <c r="C421" s="42" t="s">
        <v>467</v>
      </c>
      <c r="D421" s="42" t="s">
        <v>621</v>
      </c>
      <c r="E421" s="42" t="s">
        <v>7</v>
      </c>
      <c r="F421" s="43" t="str">
        <f t="shared" si="781"/>
        <v/>
      </c>
      <c r="G421" s="42" t="s">
        <v>7</v>
      </c>
      <c r="H421" s="43" t="str">
        <f t="shared" si="781"/>
        <v/>
      </c>
      <c r="I421" s="42" t="s">
        <v>7</v>
      </c>
      <c r="J421" s="43" t="str">
        <f t="shared" ref="J421" si="846">IF(OR(I421="Required", I421="Dependent &amp; Required"), "X", "")</f>
        <v/>
      </c>
      <c r="K421" s="43" t="s">
        <v>7</v>
      </c>
      <c r="L421" s="43" t="str">
        <f t="shared" ref="L421" si="847">IF(OR(K421="Required", K421="Dependent &amp; Required"), "X", "")</f>
        <v/>
      </c>
      <c r="M421" s="106" t="s">
        <v>1203</v>
      </c>
      <c r="N421" s="42" t="s">
        <v>8</v>
      </c>
      <c r="O421" s="42" t="s">
        <v>668</v>
      </c>
      <c r="P421" s="42" t="s">
        <v>1200</v>
      </c>
      <c r="Q421" s="101"/>
      <c r="R421" s="42"/>
      <c r="S421" s="42"/>
      <c r="T421" s="42"/>
      <c r="U421" s="42"/>
      <c r="V421" s="43"/>
    </row>
    <row r="422" spans="1:22" s="62" customFormat="1" ht="38.25" x14ac:dyDescent="0.2">
      <c r="A422" s="101" t="str">
        <f t="shared" si="780"/>
        <v>Project informationProject start dateDatePostProject/ProjectDetails/StartDate</v>
      </c>
      <c r="B422" s="42" t="s">
        <v>523</v>
      </c>
      <c r="C422" s="42" t="s">
        <v>353</v>
      </c>
      <c r="D422" s="42" t="s">
        <v>357</v>
      </c>
      <c r="E422" s="42" t="s">
        <v>7</v>
      </c>
      <c r="F422" s="43" t="str">
        <f t="shared" si="781"/>
        <v/>
      </c>
      <c r="G422" s="42" t="s">
        <v>7</v>
      </c>
      <c r="H422" s="43" t="str">
        <f t="shared" si="781"/>
        <v/>
      </c>
      <c r="I422" s="42" t="s">
        <v>7</v>
      </c>
      <c r="J422" s="43" t="str">
        <f t="shared" ref="J422" si="848">IF(OR(I422="Required", I422="Dependent &amp; Required"), "X", "")</f>
        <v/>
      </c>
      <c r="K422" s="43" t="s">
        <v>7</v>
      </c>
      <c r="L422" s="43" t="str">
        <f t="shared" ref="L422" si="849">IF(OR(K422="Required", K422="Dependent &amp; Required"), "X", "")</f>
        <v/>
      </c>
      <c r="M422" s="106" t="s">
        <v>1205</v>
      </c>
      <c r="N422" s="42" t="s">
        <v>295</v>
      </c>
      <c r="O422" s="42" t="s">
        <v>354</v>
      </c>
      <c r="P422" s="42" t="s">
        <v>1200</v>
      </c>
      <c r="Q422" s="101"/>
      <c r="R422" s="42"/>
      <c r="S422" s="42"/>
      <c r="T422" s="42"/>
      <c r="U422" s="42"/>
      <c r="V422" s="43"/>
    </row>
    <row r="423" spans="1:22" s="62" customFormat="1" ht="38.25" x14ac:dyDescent="0.2">
      <c r="A423" s="101" t="str">
        <f t="shared" si="780"/>
        <v>Project informationTitleTextPostProject/ProjectDetails/Title</v>
      </c>
      <c r="B423" s="42" t="s">
        <v>523</v>
      </c>
      <c r="C423" s="42" t="s">
        <v>355</v>
      </c>
      <c r="D423" s="42" t="s">
        <v>516</v>
      </c>
      <c r="E423" s="42" t="s">
        <v>7</v>
      </c>
      <c r="F423" s="43" t="str">
        <f t="shared" si="781"/>
        <v/>
      </c>
      <c r="G423" s="42" t="s">
        <v>7</v>
      </c>
      <c r="H423" s="43" t="str">
        <f t="shared" si="781"/>
        <v/>
      </c>
      <c r="I423" s="42" t="s">
        <v>7</v>
      </c>
      <c r="J423" s="43" t="str">
        <f t="shared" ref="J423" si="850">IF(OR(I423="Required", I423="Dependent &amp; Required"), "X", "")</f>
        <v/>
      </c>
      <c r="K423" s="43" t="s">
        <v>7</v>
      </c>
      <c r="L423" s="43" t="str">
        <f t="shared" ref="L423" si="851">IF(OR(K423="Required", K423="Dependent &amp; Required"), "X", "")</f>
        <v/>
      </c>
      <c r="M423" s="106" t="s">
        <v>1205</v>
      </c>
      <c r="N423" s="42" t="s">
        <v>295</v>
      </c>
      <c r="O423" s="42" t="s">
        <v>356</v>
      </c>
      <c r="P423" s="42" t="s">
        <v>1200</v>
      </c>
      <c r="Q423" s="101"/>
      <c r="R423" s="42"/>
      <c r="S423" s="42"/>
      <c r="T423" s="42"/>
      <c r="U423" s="42"/>
      <c r="V423" s="43"/>
    </row>
    <row r="424" spans="1:22" s="62" customFormat="1" ht="38.25" x14ac:dyDescent="0.2">
      <c r="A424" s="101" t="str">
        <f t="shared" si="780"/>
        <v>Project informationDateDatePostProject/ProjectDetails/ProjectStatus/Date</v>
      </c>
      <c r="B424" s="42" t="s">
        <v>523</v>
      </c>
      <c r="C424" s="42" t="s">
        <v>357</v>
      </c>
      <c r="D424" s="42" t="s">
        <v>357</v>
      </c>
      <c r="E424" s="42" t="s">
        <v>7</v>
      </c>
      <c r="F424" s="43" t="str">
        <f t="shared" si="781"/>
        <v/>
      </c>
      <c r="G424" s="42" t="s">
        <v>7</v>
      </c>
      <c r="H424" s="43" t="str">
        <f t="shared" si="781"/>
        <v/>
      </c>
      <c r="I424" s="42" t="s">
        <v>7</v>
      </c>
      <c r="J424" s="43" t="str">
        <f t="shared" ref="J424" si="852">IF(OR(I424="Required", I424="Dependent &amp; Required"), "X", "")</f>
        <v/>
      </c>
      <c r="K424" s="43" t="s">
        <v>7</v>
      </c>
      <c r="L424" s="43" t="str">
        <f t="shared" ref="L424" si="853">IF(OR(K424="Required", K424="Dependent &amp; Required"), "X", "")</f>
        <v/>
      </c>
      <c r="M424" s="106" t="s">
        <v>1205</v>
      </c>
      <c r="N424" s="42" t="s">
        <v>295</v>
      </c>
      <c r="O424" s="42" t="s">
        <v>358</v>
      </c>
      <c r="P424" s="42" t="s">
        <v>1200</v>
      </c>
      <c r="Q424" s="101"/>
      <c r="R424" s="42"/>
      <c r="S424" s="42"/>
      <c r="T424" s="42"/>
      <c r="U424" s="42"/>
      <c r="V424" s="43"/>
    </row>
    <row r="425" spans="1:22" s="62" customFormat="1" ht="38.25" x14ac:dyDescent="0.2">
      <c r="A425" s="101" t="str">
        <f t="shared" si="780"/>
        <v>Project informationEvent typeEnumerationPostProject/ProjectDetails/ProjectStatus/EventType</v>
      </c>
      <c r="B425" s="42" t="s">
        <v>523</v>
      </c>
      <c r="C425" s="42" t="s">
        <v>359</v>
      </c>
      <c r="D425" s="42" t="s">
        <v>504</v>
      </c>
      <c r="E425" s="42" t="s">
        <v>7</v>
      </c>
      <c r="F425" s="43" t="str">
        <f t="shared" si="781"/>
        <v/>
      </c>
      <c r="G425" s="42" t="s">
        <v>20</v>
      </c>
      <c r="H425" s="43" t="str">
        <f t="shared" si="781"/>
        <v>X</v>
      </c>
      <c r="I425" s="42" t="s">
        <v>7</v>
      </c>
      <c r="J425" s="43" t="str">
        <f t="shared" ref="J425" si="854">IF(OR(I425="Required", I425="Dependent &amp; Required"), "X", "")</f>
        <v/>
      </c>
      <c r="K425" s="43" t="s">
        <v>7</v>
      </c>
      <c r="L425" s="43" t="str">
        <f t="shared" ref="L425" si="855">IF(OR(K425="Required", K425="Dependent &amp; Required"), "X", "")</f>
        <v/>
      </c>
      <c r="M425" s="106" t="s">
        <v>1205</v>
      </c>
      <c r="N425" s="42" t="s">
        <v>295</v>
      </c>
      <c r="O425" s="42" t="s">
        <v>360</v>
      </c>
      <c r="P425" s="42" t="s">
        <v>1200</v>
      </c>
      <c r="Q425" s="101"/>
      <c r="R425" s="42"/>
      <c r="S425" s="42"/>
      <c r="T425" s="42"/>
      <c r="U425" s="42"/>
      <c r="V425" s="43"/>
    </row>
    <row r="426" spans="1:22" s="62" customFormat="1" ht="38.25" x14ac:dyDescent="0.2">
      <c r="A426" s="101" t="str">
        <f t="shared" si="780"/>
        <v>Project informationActual project completion dateDatePostProject/ProjectDetails/CompleteDateActual</v>
      </c>
      <c r="B426" s="42" t="s">
        <v>523</v>
      </c>
      <c r="C426" s="42" t="s">
        <v>89</v>
      </c>
      <c r="D426" s="42" t="s">
        <v>357</v>
      </c>
      <c r="E426" s="42" t="s">
        <v>7</v>
      </c>
      <c r="F426" s="43" t="str">
        <f t="shared" si="781"/>
        <v/>
      </c>
      <c r="G426" s="42" t="s">
        <v>20</v>
      </c>
      <c r="H426" s="43" t="str">
        <f t="shared" si="781"/>
        <v>X</v>
      </c>
      <c r="I426" s="42" t="s">
        <v>20</v>
      </c>
      <c r="J426" s="43" t="str">
        <f t="shared" ref="J426" si="856">IF(OR(I426="Required", I426="Dependent &amp; Required"), "X", "")</f>
        <v>X</v>
      </c>
      <c r="K426" s="43" t="s">
        <v>20</v>
      </c>
      <c r="L426" s="43" t="str">
        <f t="shared" ref="L426" si="857">IF(OR(K426="Required", K426="Dependent &amp; Required"), "X", "")</f>
        <v>X</v>
      </c>
      <c r="M426" s="106" t="s">
        <v>1205</v>
      </c>
      <c r="N426" s="42" t="s">
        <v>295</v>
      </c>
      <c r="O426" s="42" t="s">
        <v>90</v>
      </c>
      <c r="P426" s="42" t="s">
        <v>940</v>
      </c>
      <c r="Q426" s="101"/>
      <c r="R426" s="42"/>
      <c r="S426" s="42"/>
      <c r="T426" s="42"/>
      <c r="U426" s="42"/>
      <c r="V426" s="43"/>
    </row>
    <row r="427" spans="1:22" s="62" customFormat="1" ht="38.25" x14ac:dyDescent="0.2">
      <c r="A427" s="101" t="str">
        <f t="shared" si="780"/>
        <v>Project informationProject costNumber (dollars)PostProject/ProjectDetails/ProjectCost</v>
      </c>
      <c r="B427" s="42" t="s">
        <v>523</v>
      </c>
      <c r="C427" s="42" t="s">
        <v>467</v>
      </c>
      <c r="D427" s="42" t="s">
        <v>621</v>
      </c>
      <c r="E427" s="42" t="s">
        <v>7</v>
      </c>
      <c r="F427" s="43" t="str">
        <f t="shared" si="781"/>
        <v/>
      </c>
      <c r="G427" s="42" t="s">
        <v>7</v>
      </c>
      <c r="H427" s="43" t="str">
        <f t="shared" si="781"/>
        <v/>
      </c>
      <c r="I427" s="42" t="s">
        <v>7</v>
      </c>
      <c r="J427" s="43" t="str">
        <f t="shared" ref="J427" si="858">IF(OR(I427="Required", I427="Dependent &amp; Required"), "X", "")</f>
        <v/>
      </c>
      <c r="K427" s="43" t="s">
        <v>7</v>
      </c>
      <c r="L427" s="43" t="str">
        <f t="shared" ref="L427" si="859">IF(OR(K427="Required", K427="Dependent &amp; Required"), "X", "")</f>
        <v/>
      </c>
      <c r="M427" s="106" t="s">
        <v>1205</v>
      </c>
      <c r="N427" s="42" t="s">
        <v>295</v>
      </c>
      <c r="O427" s="42" t="s">
        <v>668</v>
      </c>
      <c r="P427" s="42" t="s">
        <v>1200</v>
      </c>
      <c r="Q427" s="101"/>
      <c r="R427" s="42"/>
      <c r="S427" s="42"/>
      <c r="T427" s="42"/>
      <c r="U427" s="42"/>
      <c r="V427" s="43"/>
    </row>
    <row r="428" spans="1:22" s="62" customFormat="1" ht="25.5" x14ac:dyDescent="0.2">
      <c r="A428" s="101" t="str">
        <f t="shared" si="780"/>
        <v>RefrigeratorThird party certificationEnumerationPreBuilding/BuildingDetails/Appliances/Refrigerator/ThirdPartyCertification</v>
      </c>
      <c r="B428" s="42" t="s">
        <v>226</v>
      </c>
      <c r="C428" s="42" t="s">
        <v>58</v>
      </c>
      <c r="D428" s="42" t="s">
        <v>504</v>
      </c>
      <c r="E428" s="42" t="s">
        <v>7</v>
      </c>
      <c r="F428" s="43" t="str">
        <f t="shared" si="781"/>
        <v/>
      </c>
      <c r="G428" s="42" t="s">
        <v>7</v>
      </c>
      <c r="H428" s="43" t="str">
        <f t="shared" si="781"/>
        <v/>
      </c>
      <c r="I428" s="42" t="s">
        <v>20</v>
      </c>
      <c r="J428" s="43" t="str">
        <f t="shared" ref="J428" si="860">IF(OR(I428="Required", I428="Dependent &amp; Required"), "X", "")</f>
        <v>X</v>
      </c>
      <c r="K428" s="43" t="s">
        <v>7</v>
      </c>
      <c r="L428" s="43" t="str">
        <f t="shared" ref="L428" si="861">IF(OR(K428="Required", K428="Dependent &amp; Required"), "X", "")</f>
        <v/>
      </c>
      <c r="M428" s="106" t="s">
        <v>1204</v>
      </c>
      <c r="N428" s="42" t="s">
        <v>21</v>
      </c>
      <c r="O428" s="42" t="s">
        <v>227</v>
      </c>
      <c r="P428" s="42" t="s">
        <v>983</v>
      </c>
      <c r="Q428" s="101"/>
      <c r="R428" s="42"/>
      <c r="S428" s="42"/>
      <c r="T428" s="42"/>
      <c r="U428" s="42"/>
      <c r="V428" s="43"/>
    </row>
    <row r="429" spans="1:22" s="62" customFormat="1" ht="25.5" x14ac:dyDescent="0.2">
      <c r="A429" s="101" t="str">
        <f t="shared" si="780"/>
        <v>RefrigeratorManufacturerTextPreBuilding/BuildingDetails/Appliances/Refrigerator/Manufacturer</v>
      </c>
      <c r="B429" s="42" t="s">
        <v>226</v>
      </c>
      <c r="C429" s="42" t="s">
        <v>45</v>
      </c>
      <c r="D429" s="42" t="s">
        <v>516</v>
      </c>
      <c r="E429" s="42" t="s">
        <v>7</v>
      </c>
      <c r="F429" s="43" t="str">
        <f t="shared" si="781"/>
        <v/>
      </c>
      <c r="G429" s="42" t="s">
        <v>7</v>
      </c>
      <c r="H429" s="43" t="str">
        <f t="shared" si="781"/>
        <v/>
      </c>
      <c r="I429" s="42" t="s">
        <v>7</v>
      </c>
      <c r="J429" s="43" t="str">
        <f t="shared" ref="J429" si="862">IF(OR(I429="Required", I429="Dependent &amp; Required"), "X", "")</f>
        <v/>
      </c>
      <c r="K429" s="43" t="s">
        <v>7</v>
      </c>
      <c r="L429" s="43" t="str">
        <f t="shared" ref="L429" si="863">IF(OR(K429="Required", K429="Dependent &amp; Required"), "X", "")</f>
        <v/>
      </c>
      <c r="M429" s="106" t="s">
        <v>1204</v>
      </c>
      <c r="N429" s="42" t="s">
        <v>21</v>
      </c>
      <c r="O429" s="42" t="s">
        <v>228</v>
      </c>
      <c r="P429" s="42" t="s">
        <v>1200</v>
      </c>
      <c r="Q429" s="101"/>
      <c r="R429" s="42"/>
      <c r="S429" s="42"/>
      <c r="T429" s="42"/>
      <c r="U429" s="42"/>
      <c r="V429" s="43"/>
    </row>
    <row r="430" spans="1:22" s="62" customFormat="1" ht="25.5" x14ac:dyDescent="0.2">
      <c r="A430" s="101" t="str">
        <f t="shared" si="780"/>
        <v>RefrigeratorModel numberTextPreBuilding/BuildingDetails/Appliances/Refrigerator/ModelNumber</v>
      </c>
      <c r="B430" s="42" t="s">
        <v>226</v>
      </c>
      <c r="C430" s="42" t="s">
        <v>47</v>
      </c>
      <c r="D430" s="42" t="s">
        <v>516</v>
      </c>
      <c r="E430" s="42" t="s">
        <v>7</v>
      </c>
      <c r="F430" s="43" t="str">
        <f t="shared" si="781"/>
        <v/>
      </c>
      <c r="G430" s="42" t="s">
        <v>7</v>
      </c>
      <c r="H430" s="43" t="str">
        <f t="shared" si="781"/>
        <v/>
      </c>
      <c r="I430" s="42" t="s">
        <v>7</v>
      </c>
      <c r="J430" s="43" t="str">
        <f t="shared" ref="J430" si="864">IF(OR(I430="Required", I430="Dependent &amp; Required"), "X", "")</f>
        <v/>
      </c>
      <c r="K430" s="43" t="s">
        <v>7</v>
      </c>
      <c r="L430" s="43" t="str">
        <f t="shared" ref="L430" si="865">IF(OR(K430="Required", K430="Dependent &amp; Required"), "X", "")</f>
        <v/>
      </c>
      <c r="M430" s="106" t="s">
        <v>1204</v>
      </c>
      <c r="N430" s="42" t="s">
        <v>21</v>
      </c>
      <c r="O430" s="42" t="s">
        <v>229</v>
      </c>
      <c r="P430" s="42" t="s">
        <v>1200</v>
      </c>
      <c r="Q430" s="101"/>
      <c r="R430" s="42"/>
      <c r="S430" s="42"/>
      <c r="T430" s="42"/>
      <c r="U430" s="42"/>
      <c r="V430" s="43"/>
    </row>
    <row r="431" spans="1:22" s="62" customFormat="1" ht="25.5" x14ac:dyDescent="0.2">
      <c r="A431" s="101" t="str">
        <f t="shared" si="780"/>
        <v>RefrigeratorPrimary refrigeratorBooleanPreBuilding/BuildingDetails/Appliances/Refrigerator/PrimaryIndicator</v>
      </c>
      <c r="B431" s="42" t="s">
        <v>226</v>
      </c>
      <c r="C431" s="42" t="s">
        <v>230</v>
      </c>
      <c r="D431" s="42" t="s">
        <v>520</v>
      </c>
      <c r="E431" s="42" t="s">
        <v>20</v>
      </c>
      <c r="F431" s="43" t="str">
        <f t="shared" si="781"/>
        <v>X</v>
      </c>
      <c r="G431" s="42" t="s">
        <v>7</v>
      </c>
      <c r="H431" s="43" t="str">
        <f t="shared" si="781"/>
        <v/>
      </c>
      <c r="I431" s="42" t="s">
        <v>7</v>
      </c>
      <c r="J431" s="43" t="str">
        <f t="shared" ref="J431" si="866">IF(OR(I431="Required", I431="Dependent &amp; Required"), "X", "")</f>
        <v/>
      </c>
      <c r="K431" s="43" t="s">
        <v>20</v>
      </c>
      <c r="L431" s="43" t="str">
        <f t="shared" ref="L431" si="867">IF(OR(K431="Required", K431="Dependent &amp; Required"), "X", "")</f>
        <v>X</v>
      </c>
      <c r="M431" s="106" t="s">
        <v>1204</v>
      </c>
      <c r="N431" s="42" t="s">
        <v>21</v>
      </c>
      <c r="O431" s="42" t="s">
        <v>231</v>
      </c>
      <c r="P431" s="42" t="s">
        <v>1200</v>
      </c>
      <c r="Q431" s="101"/>
      <c r="R431" s="42"/>
      <c r="S431" s="42"/>
      <c r="T431" s="42"/>
      <c r="U431" s="42"/>
      <c r="V431" s="43"/>
    </row>
    <row r="432" spans="1:22" s="62" customFormat="1" ht="25.5" x14ac:dyDescent="0.2">
      <c r="A432" s="101" t="str">
        <f t="shared" si="780"/>
        <v>RefrigeratorRated annual kWhNumberPreBuilding/BuildingDetails/Appliances/Refrigerator/RatedAnnualkWh</v>
      </c>
      <c r="B432" s="42" t="s">
        <v>226</v>
      </c>
      <c r="C432" s="42" t="s">
        <v>71</v>
      </c>
      <c r="D432" s="42" t="s">
        <v>503</v>
      </c>
      <c r="E432" s="42" t="s">
        <v>7</v>
      </c>
      <c r="F432" s="43" t="str">
        <f t="shared" si="781"/>
        <v/>
      </c>
      <c r="G432" s="42" t="s">
        <v>7</v>
      </c>
      <c r="H432" s="43" t="str">
        <f t="shared" si="781"/>
        <v/>
      </c>
      <c r="I432" s="42" t="s">
        <v>7</v>
      </c>
      <c r="J432" s="43" t="str">
        <f t="shared" ref="J432" si="868">IF(OR(I432="Required", I432="Dependent &amp; Required"), "X", "")</f>
        <v/>
      </c>
      <c r="K432" s="43" t="s">
        <v>7</v>
      </c>
      <c r="L432" s="43" t="str">
        <f t="shared" ref="L432" si="869">IF(OR(K432="Required", K432="Dependent &amp; Required"), "X", "")</f>
        <v/>
      </c>
      <c r="M432" s="106" t="s">
        <v>1204</v>
      </c>
      <c r="N432" s="42" t="s">
        <v>21</v>
      </c>
      <c r="O432" s="42" t="s">
        <v>232</v>
      </c>
      <c r="P432" s="42" t="s">
        <v>1200</v>
      </c>
      <c r="Q432" s="101"/>
      <c r="R432" s="42"/>
      <c r="S432" s="42"/>
      <c r="T432" s="42"/>
      <c r="U432" s="42"/>
      <c r="V432" s="43"/>
    </row>
    <row r="433" spans="1:22" s="62" customFormat="1" ht="25.5" x14ac:dyDescent="0.2">
      <c r="A433" s="101" t="str">
        <f t="shared" si="780"/>
        <v>RefrigeratorTypeEnumerationPreBuilding/BuildingDetails/Appliances/Refrigerator/Type</v>
      </c>
      <c r="B433" s="42" t="s">
        <v>226</v>
      </c>
      <c r="C433" s="42" t="s">
        <v>233</v>
      </c>
      <c r="D433" s="42" t="s">
        <v>504</v>
      </c>
      <c r="E433" s="42" t="s">
        <v>20</v>
      </c>
      <c r="F433" s="43" t="str">
        <f t="shared" si="781"/>
        <v>X</v>
      </c>
      <c r="G433" s="42" t="s">
        <v>7</v>
      </c>
      <c r="H433" s="43" t="str">
        <f t="shared" si="781"/>
        <v/>
      </c>
      <c r="I433" s="42" t="s">
        <v>7</v>
      </c>
      <c r="J433" s="43" t="str">
        <f t="shared" ref="J433" si="870">IF(OR(I433="Required", I433="Dependent &amp; Required"), "X", "")</f>
        <v/>
      </c>
      <c r="K433" s="43" t="s">
        <v>20</v>
      </c>
      <c r="L433" s="43" t="str">
        <f t="shared" ref="L433" si="871">IF(OR(K433="Required", K433="Dependent &amp; Required"), "X", "")</f>
        <v>X</v>
      </c>
      <c r="M433" s="106" t="s">
        <v>1204</v>
      </c>
      <c r="N433" s="42" t="s">
        <v>21</v>
      </c>
      <c r="O433" s="42" t="s">
        <v>234</v>
      </c>
      <c r="P433" s="42" t="s">
        <v>1200</v>
      </c>
      <c r="Q433" s="101"/>
      <c r="R433" s="42"/>
      <c r="S433" s="42"/>
      <c r="T433" s="42"/>
      <c r="U433" s="42"/>
      <c r="V433" s="43"/>
    </row>
    <row r="434" spans="1:22" s="62" customFormat="1" ht="25.5" x14ac:dyDescent="0.2">
      <c r="A434" s="101" t="str">
        <f t="shared" si="780"/>
        <v>RefrigeratorModel yearNumberPreBuilding/BuildingDetails/Appliances/Refrigerator/ModelYear</v>
      </c>
      <c r="B434" s="42" t="s">
        <v>226</v>
      </c>
      <c r="C434" s="42" t="s">
        <v>51</v>
      </c>
      <c r="D434" s="42" t="s">
        <v>503</v>
      </c>
      <c r="E434" s="42" t="s">
        <v>7</v>
      </c>
      <c r="F434" s="43" t="str">
        <f t="shared" si="781"/>
        <v/>
      </c>
      <c r="G434" s="42" t="s">
        <v>7</v>
      </c>
      <c r="H434" s="43" t="str">
        <f t="shared" si="781"/>
        <v/>
      </c>
      <c r="I434" s="42" t="s">
        <v>7</v>
      </c>
      <c r="J434" s="43" t="str">
        <f t="shared" ref="J434" si="872">IF(OR(I434="Required", I434="Dependent &amp; Required"), "X", "")</f>
        <v/>
      </c>
      <c r="K434" s="43" t="s">
        <v>7</v>
      </c>
      <c r="L434" s="43" t="str">
        <f t="shared" ref="L434" si="873">IF(OR(K434="Required", K434="Dependent &amp; Required"), "X", "")</f>
        <v/>
      </c>
      <c r="M434" s="106" t="s">
        <v>1204</v>
      </c>
      <c r="N434" s="42" t="s">
        <v>21</v>
      </c>
      <c r="O434" s="42" t="s">
        <v>235</v>
      </c>
      <c r="P434" s="42" t="s">
        <v>1200</v>
      </c>
      <c r="Q434" s="101"/>
      <c r="R434" s="42"/>
      <c r="S434" s="42"/>
      <c r="T434" s="42"/>
      <c r="U434" s="42"/>
      <c r="V434" s="43"/>
    </row>
    <row r="435" spans="1:22" s="62" customFormat="1" ht="25.5" x14ac:dyDescent="0.2">
      <c r="A435" s="101" t="str">
        <f t="shared" si="780"/>
        <v>RefrigeratorThird party certificationEnumerationProposedBuilding/BuildingDetails/Appliances/Refrigerator/ThirdPartyCertification</v>
      </c>
      <c r="B435" s="42" t="s">
        <v>226</v>
      </c>
      <c r="C435" s="42" t="s">
        <v>58</v>
      </c>
      <c r="D435" s="42" t="s">
        <v>504</v>
      </c>
      <c r="E435" s="42" t="s">
        <v>7</v>
      </c>
      <c r="F435" s="43" t="str">
        <f t="shared" si="781"/>
        <v/>
      </c>
      <c r="G435" s="42" t="s">
        <v>7</v>
      </c>
      <c r="H435" s="43" t="str">
        <f t="shared" si="781"/>
        <v/>
      </c>
      <c r="I435" s="42" t="s">
        <v>20</v>
      </c>
      <c r="J435" s="43" t="str">
        <f t="shared" ref="J435" si="874">IF(OR(I435="Required", I435="Dependent &amp; Required"), "X", "")</f>
        <v>X</v>
      </c>
      <c r="K435" s="43" t="s">
        <v>7</v>
      </c>
      <c r="L435" s="43" t="str">
        <f t="shared" ref="L435" si="875">IF(OR(K435="Required", K435="Dependent &amp; Required"), "X", "")</f>
        <v/>
      </c>
      <c r="M435" s="106" t="s">
        <v>1203</v>
      </c>
      <c r="N435" s="42" t="s">
        <v>28</v>
      </c>
      <c r="O435" s="42" t="s">
        <v>227</v>
      </c>
      <c r="P435" s="42" t="s">
        <v>983</v>
      </c>
      <c r="Q435" s="101"/>
      <c r="R435" s="42"/>
      <c r="S435" s="42"/>
      <c r="T435" s="42"/>
      <c r="U435" s="42"/>
      <c r="V435" s="43"/>
    </row>
    <row r="436" spans="1:22" s="62" customFormat="1" ht="25.5" x14ac:dyDescent="0.2">
      <c r="A436" s="101" t="str">
        <f t="shared" si="780"/>
        <v>RefrigeratorManufacturerTextProposedBuilding/BuildingDetails/Appliances/Refrigerator/Manufacturer</v>
      </c>
      <c r="B436" s="42" t="s">
        <v>226</v>
      </c>
      <c r="C436" s="42" t="s">
        <v>45</v>
      </c>
      <c r="D436" s="42" t="s">
        <v>516</v>
      </c>
      <c r="E436" s="42" t="s">
        <v>7</v>
      </c>
      <c r="F436" s="43" t="str">
        <f t="shared" si="781"/>
        <v/>
      </c>
      <c r="G436" s="42" t="s">
        <v>7</v>
      </c>
      <c r="H436" s="43" t="str">
        <f t="shared" si="781"/>
        <v/>
      </c>
      <c r="I436" s="42" t="s">
        <v>7</v>
      </c>
      <c r="J436" s="43" t="str">
        <f t="shared" ref="J436" si="876">IF(OR(I436="Required", I436="Dependent &amp; Required"), "X", "")</f>
        <v/>
      </c>
      <c r="K436" s="43" t="s">
        <v>7</v>
      </c>
      <c r="L436" s="43" t="str">
        <f t="shared" ref="L436" si="877">IF(OR(K436="Required", K436="Dependent &amp; Required"), "X", "")</f>
        <v/>
      </c>
      <c r="M436" s="106" t="s">
        <v>1203</v>
      </c>
      <c r="N436" s="42" t="s">
        <v>28</v>
      </c>
      <c r="O436" s="42" t="s">
        <v>228</v>
      </c>
      <c r="P436" s="42" t="s">
        <v>1200</v>
      </c>
      <c r="Q436" s="101"/>
      <c r="R436" s="42"/>
      <c r="S436" s="42"/>
      <c r="T436" s="42"/>
      <c r="U436" s="42"/>
      <c r="V436" s="43"/>
    </row>
    <row r="437" spans="1:22" s="62" customFormat="1" ht="25.5" x14ac:dyDescent="0.2">
      <c r="A437" s="101" t="str">
        <f t="shared" si="780"/>
        <v>RefrigeratorModel numberTextProposedBuilding/BuildingDetails/Appliances/Refrigerator/ModelNumber</v>
      </c>
      <c r="B437" s="42" t="s">
        <v>226</v>
      </c>
      <c r="C437" s="42" t="s">
        <v>47</v>
      </c>
      <c r="D437" s="42" t="s">
        <v>516</v>
      </c>
      <c r="E437" s="42" t="s">
        <v>7</v>
      </c>
      <c r="F437" s="43" t="str">
        <f t="shared" si="781"/>
        <v/>
      </c>
      <c r="G437" s="42" t="s">
        <v>7</v>
      </c>
      <c r="H437" s="43" t="str">
        <f t="shared" si="781"/>
        <v/>
      </c>
      <c r="I437" s="42" t="s">
        <v>7</v>
      </c>
      <c r="J437" s="43" t="str">
        <f t="shared" ref="J437" si="878">IF(OR(I437="Required", I437="Dependent &amp; Required"), "X", "")</f>
        <v/>
      </c>
      <c r="K437" s="43" t="s">
        <v>7</v>
      </c>
      <c r="L437" s="43" t="str">
        <f t="shared" ref="L437" si="879">IF(OR(K437="Required", K437="Dependent &amp; Required"), "X", "")</f>
        <v/>
      </c>
      <c r="M437" s="106" t="s">
        <v>1203</v>
      </c>
      <c r="N437" s="42" t="s">
        <v>28</v>
      </c>
      <c r="O437" s="42" t="s">
        <v>229</v>
      </c>
      <c r="P437" s="42" t="s">
        <v>1200</v>
      </c>
      <c r="Q437" s="101"/>
      <c r="R437" s="42"/>
      <c r="S437" s="42"/>
      <c r="T437" s="42"/>
      <c r="U437" s="42"/>
      <c r="V437" s="43"/>
    </row>
    <row r="438" spans="1:22" s="62" customFormat="1" ht="25.5" x14ac:dyDescent="0.2">
      <c r="A438" s="101" t="str">
        <f t="shared" si="780"/>
        <v>RefrigeratorPrimary refrigeratorBooleanProposedBuilding/BuildingDetails/Appliances/Refrigerator/PrimaryIndicator</v>
      </c>
      <c r="B438" s="42" t="s">
        <v>226</v>
      </c>
      <c r="C438" s="42" t="s">
        <v>230</v>
      </c>
      <c r="D438" s="42" t="s">
        <v>520</v>
      </c>
      <c r="E438" s="42" t="s">
        <v>20</v>
      </c>
      <c r="F438" s="43" t="str">
        <f t="shared" si="781"/>
        <v>X</v>
      </c>
      <c r="G438" s="42" t="s">
        <v>7</v>
      </c>
      <c r="H438" s="43" t="str">
        <f t="shared" si="781"/>
        <v/>
      </c>
      <c r="I438" s="42" t="s">
        <v>7</v>
      </c>
      <c r="J438" s="43" t="str">
        <f t="shared" ref="J438" si="880">IF(OR(I438="Required", I438="Dependent &amp; Required"), "X", "")</f>
        <v/>
      </c>
      <c r="K438" s="43" t="s">
        <v>7</v>
      </c>
      <c r="L438" s="43" t="str">
        <f t="shared" ref="L438" si="881">IF(OR(K438="Required", K438="Dependent &amp; Required"), "X", "")</f>
        <v/>
      </c>
      <c r="M438" s="106" t="s">
        <v>1203</v>
      </c>
      <c r="N438" s="42" t="s">
        <v>28</v>
      </c>
      <c r="O438" s="42" t="s">
        <v>231</v>
      </c>
      <c r="P438" s="42" t="s">
        <v>1200</v>
      </c>
      <c r="Q438" s="101"/>
      <c r="R438" s="42"/>
      <c r="S438" s="42"/>
      <c r="T438" s="42"/>
      <c r="U438" s="42"/>
      <c r="V438" s="43"/>
    </row>
    <row r="439" spans="1:22" s="62" customFormat="1" ht="25.5" x14ac:dyDescent="0.2">
      <c r="A439" s="101" t="str">
        <f t="shared" si="780"/>
        <v>RefrigeratorRated annual kWhNumberProposedBuilding/BuildingDetails/Appliances/Refrigerator/RatedAnnualkWh</v>
      </c>
      <c r="B439" s="42" t="s">
        <v>226</v>
      </c>
      <c r="C439" s="42" t="s">
        <v>71</v>
      </c>
      <c r="D439" s="42" t="s">
        <v>503</v>
      </c>
      <c r="E439" s="42" t="s">
        <v>7</v>
      </c>
      <c r="F439" s="43" t="str">
        <f t="shared" si="781"/>
        <v/>
      </c>
      <c r="G439" s="42" t="s">
        <v>7</v>
      </c>
      <c r="H439" s="43" t="str">
        <f t="shared" si="781"/>
        <v/>
      </c>
      <c r="I439" s="42" t="s">
        <v>7</v>
      </c>
      <c r="J439" s="43" t="str">
        <f t="shared" ref="J439" si="882">IF(OR(I439="Required", I439="Dependent &amp; Required"), "X", "")</f>
        <v/>
      </c>
      <c r="K439" s="43" t="s">
        <v>7</v>
      </c>
      <c r="L439" s="43" t="str">
        <f t="shared" ref="L439" si="883">IF(OR(K439="Required", K439="Dependent &amp; Required"), "X", "")</f>
        <v/>
      </c>
      <c r="M439" s="106" t="s">
        <v>1203</v>
      </c>
      <c r="N439" s="42" t="s">
        <v>28</v>
      </c>
      <c r="O439" s="42" t="s">
        <v>232</v>
      </c>
      <c r="P439" s="42" t="s">
        <v>1200</v>
      </c>
      <c r="Q439" s="101"/>
      <c r="R439" s="42"/>
      <c r="S439" s="42"/>
      <c r="T439" s="42"/>
      <c r="U439" s="42"/>
      <c r="V439" s="43"/>
    </row>
    <row r="440" spans="1:22" s="62" customFormat="1" ht="25.5" x14ac:dyDescent="0.2">
      <c r="A440" s="101" t="str">
        <f t="shared" si="780"/>
        <v>RefrigeratorTypeEnumerationProposedBuilding/BuildingDetails/Appliances/Refrigerator/Type</v>
      </c>
      <c r="B440" s="42" t="s">
        <v>226</v>
      </c>
      <c r="C440" s="42" t="s">
        <v>233</v>
      </c>
      <c r="D440" s="42" t="s">
        <v>504</v>
      </c>
      <c r="E440" s="42" t="s">
        <v>20</v>
      </c>
      <c r="F440" s="43" t="str">
        <f t="shared" si="781"/>
        <v>X</v>
      </c>
      <c r="G440" s="42" t="s">
        <v>7</v>
      </c>
      <c r="H440" s="43" t="str">
        <f t="shared" si="781"/>
        <v/>
      </c>
      <c r="I440" s="42" t="s">
        <v>7</v>
      </c>
      <c r="J440" s="43" t="str">
        <f t="shared" ref="J440" si="884">IF(OR(I440="Required", I440="Dependent &amp; Required"), "X", "")</f>
        <v/>
      </c>
      <c r="K440" s="43" t="s">
        <v>7</v>
      </c>
      <c r="L440" s="43" t="str">
        <f t="shared" ref="L440" si="885">IF(OR(K440="Required", K440="Dependent &amp; Required"), "X", "")</f>
        <v/>
      </c>
      <c r="M440" s="106" t="s">
        <v>1203</v>
      </c>
      <c r="N440" s="42" t="s">
        <v>28</v>
      </c>
      <c r="O440" s="42" t="s">
        <v>234</v>
      </c>
      <c r="P440" s="42" t="s">
        <v>1200</v>
      </c>
      <c r="Q440" s="101"/>
      <c r="R440" s="42"/>
      <c r="S440" s="42"/>
      <c r="T440" s="42"/>
      <c r="U440" s="42"/>
      <c r="V440" s="43"/>
    </row>
    <row r="441" spans="1:22" s="62" customFormat="1" ht="25.5" x14ac:dyDescent="0.2">
      <c r="A441" s="101" t="str">
        <f t="shared" si="780"/>
        <v>RefrigeratorModel yearNumberProposedBuilding/BuildingDetails/Appliances/Refrigerator/ModelYear</v>
      </c>
      <c r="B441" s="42" t="s">
        <v>226</v>
      </c>
      <c r="C441" s="42" t="s">
        <v>51</v>
      </c>
      <c r="D441" s="42" t="s">
        <v>503</v>
      </c>
      <c r="E441" s="42" t="s">
        <v>7</v>
      </c>
      <c r="F441" s="43" t="str">
        <f t="shared" si="781"/>
        <v/>
      </c>
      <c r="G441" s="42" t="s">
        <v>7</v>
      </c>
      <c r="H441" s="43" t="str">
        <f t="shared" si="781"/>
        <v/>
      </c>
      <c r="I441" s="42" t="s">
        <v>7</v>
      </c>
      <c r="J441" s="43" t="str">
        <f t="shared" ref="J441" si="886">IF(OR(I441="Required", I441="Dependent &amp; Required"), "X", "")</f>
        <v/>
      </c>
      <c r="K441" s="43" t="s">
        <v>7</v>
      </c>
      <c r="L441" s="43" t="str">
        <f t="shared" ref="L441" si="887">IF(OR(K441="Required", K441="Dependent &amp; Required"), "X", "")</f>
        <v/>
      </c>
      <c r="M441" s="106" t="s">
        <v>1203</v>
      </c>
      <c r="N441" s="42" t="s">
        <v>28</v>
      </c>
      <c r="O441" s="42" t="s">
        <v>235</v>
      </c>
      <c r="P441" s="42" t="s">
        <v>1200</v>
      </c>
      <c r="Q441" s="101"/>
      <c r="R441" s="42"/>
      <c r="S441" s="42"/>
      <c r="T441" s="42"/>
      <c r="U441" s="42"/>
      <c r="V441" s="43"/>
    </row>
    <row r="442" spans="1:22" s="62" customFormat="1" ht="38.25" x14ac:dyDescent="0.2">
      <c r="A442" s="101" t="str">
        <f t="shared" si="780"/>
        <v>RefrigeratorThird party certificationEnumerationPostBuilding/BuildingDetails/Appliances/Refrigerator/ThirdPartyCertification</v>
      </c>
      <c r="B442" s="42" t="s">
        <v>226</v>
      </c>
      <c r="C442" s="42" t="s">
        <v>58</v>
      </c>
      <c r="D442" s="42" t="s">
        <v>504</v>
      </c>
      <c r="E442" s="42" t="s">
        <v>7</v>
      </c>
      <c r="F442" s="43" t="str">
        <f t="shared" si="781"/>
        <v/>
      </c>
      <c r="G442" s="42" t="s">
        <v>7</v>
      </c>
      <c r="H442" s="43" t="str">
        <f t="shared" si="781"/>
        <v/>
      </c>
      <c r="I442" s="42" t="s">
        <v>20</v>
      </c>
      <c r="J442" s="43" t="str">
        <f t="shared" ref="J442" si="888">IF(OR(I442="Required", I442="Dependent &amp; Required"), "X", "")</f>
        <v>X</v>
      </c>
      <c r="K442" s="43" t="s">
        <v>20</v>
      </c>
      <c r="L442" s="43" t="str">
        <f t="shared" ref="L442" si="889">IF(OR(K442="Required", K442="Dependent &amp; Required"), "X", "")</f>
        <v>X</v>
      </c>
      <c r="M442" s="106" t="s">
        <v>1205</v>
      </c>
      <c r="N442" s="42" t="s">
        <v>296</v>
      </c>
      <c r="O442" s="42" t="s">
        <v>227</v>
      </c>
      <c r="P442" s="42" t="s">
        <v>983</v>
      </c>
      <c r="Q442" s="101"/>
      <c r="R442" s="42"/>
      <c r="S442" s="42"/>
      <c r="T442" s="42"/>
      <c r="U442" s="42"/>
      <c r="V442" s="43"/>
    </row>
    <row r="443" spans="1:22" s="62" customFormat="1" ht="38.25" x14ac:dyDescent="0.2">
      <c r="A443" s="101" t="str">
        <f t="shared" si="780"/>
        <v>RefrigeratorManufacturerTextPostBuilding/BuildingDetails/Appliances/Refrigerator/Manufacturer</v>
      </c>
      <c r="B443" s="42" t="s">
        <v>226</v>
      </c>
      <c r="C443" s="42" t="s">
        <v>45</v>
      </c>
      <c r="D443" s="42" t="s">
        <v>516</v>
      </c>
      <c r="E443" s="42" t="s">
        <v>7</v>
      </c>
      <c r="F443" s="43" t="str">
        <f t="shared" si="781"/>
        <v/>
      </c>
      <c r="G443" s="42" t="s">
        <v>7</v>
      </c>
      <c r="H443" s="43" t="str">
        <f t="shared" si="781"/>
        <v/>
      </c>
      <c r="I443" s="42" t="s">
        <v>7</v>
      </c>
      <c r="J443" s="43" t="str">
        <f t="shared" ref="J443" si="890">IF(OR(I443="Required", I443="Dependent &amp; Required"), "X", "")</f>
        <v/>
      </c>
      <c r="K443" s="43" t="s">
        <v>7</v>
      </c>
      <c r="L443" s="43" t="str">
        <f t="shared" ref="L443" si="891">IF(OR(K443="Required", K443="Dependent &amp; Required"), "X", "")</f>
        <v/>
      </c>
      <c r="M443" s="106" t="s">
        <v>1205</v>
      </c>
      <c r="N443" s="42" t="s">
        <v>296</v>
      </c>
      <c r="O443" s="42" t="s">
        <v>228</v>
      </c>
      <c r="P443" s="42" t="s">
        <v>1200</v>
      </c>
      <c r="Q443" s="101"/>
      <c r="R443" s="42"/>
      <c r="S443" s="42"/>
      <c r="T443" s="42"/>
      <c r="U443" s="42"/>
      <c r="V443" s="43"/>
    </row>
    <row r="444" spans="1:22" s="62" customFormat="1" ht="38.25" x14ac:dyDescent="0.2">
      <c r="A444" s="101" t="str">
        <f t="shared" si="780"/>
        <v>RefrigeratorModel numberTextPostBuilding/BuildingDetails/Appliances/Refrigerator/ModelNumber</v>
      </c>
      <c r="B444" s="42" t="s">
        <v>226</v>
      </c>
      <c r="C444" s="42" t="s">
        <v>47</v>
      </c>
      <c r="D444" s="42" t="s">
        <v>516</v>
      </c>
      <c r="E444" s="42" t="s">
        <v>7</v>
      </c>
      <c r="F444" s="43" t="str">
        <f t="shared" si="781"/>
        <v/>
      </c>
      <c r="G444" s="42" t="s">
        <v>7</v>
      </c>
      <c r="H444" s="43" t="str">
        <f t="shared" si="781"/>
        <v/>
      </c>
      <c r="I444" s="42" t="s">
        <v>7</v>
      </c>
      <c r="J444" s="43" t="str">
        <f t="shared" ref="J444" si="892">IF(OR(I444="Required", I444="Dependent &amp; Required"), "X", "")</f>
        <v/>
      </c>
      <c r="K444" s="43" t="s">
        <v>7</v>
      </c>
      <c r="L444" s="43" t="str">
        <f t="shared" ref="L444" si="893">IF(OR(K444="Required", K444="Dependent &amp; Required"), "X", "")</f>
        <v/>
      </c>
      <c r="M444" s="106" t="s">
        <v>1205</v>
      </c>
      <c r="N444" s="42" t="s">
        <v>296</v>
      </c>
      <c r="O444" s="42" t="s">
        <v>229</v>
      </c>
      <c r="P444" s="42" t="s">
        <v>1200</v>
      </c>
      <c r="Q444" s="101"/>
      <c r="R444" s="42"/>
      <c r="S444" s="42"/>
      <c r="T444" s="42"/>
      <c r="U444" s="42"/>
      <c r="V444" s="43"/>
    </row>
    <row r="445" spans="1:22" s="62" customFormat="1" ht="38.25" x14ac:dyDescent="0.2">
      <c r="A445" s="101" t="str">
        <f t="shared" si="780"/>
        <v>RefrigeratorPrimary refrigeratorBooleanPostBuilding/BuildingDetails/Appliances/Refrigerator/PrimaryIndicator</v>
      </c>
      <c r="B445" s="42" t="s">
        <v>226</v>
      </c>
      <c r="C445" s="42" t="s">
        <v>230</v>
      </c>
      <c r="D445" s="42" t="s">
        <v>520</v>
      </c>
      <c r="E445" s="42" t="s">
        <v>20</v>
      </c>
      <c r="F445" s="43" t="str">
        <f t="shared" si="781"/>
        <v>X</v>
      </c>
      <c r="G445" s="42" t="s">
        <v>7</v>
      </c>
      <c r="H445" s="43" t="str">
        <f t="shared" si="781"/>
        <v/>
      </c>
      <c r="I445" s="42" t="s">
        <v>7</v>
      </c>
      <c r="J445" s="43" t="str">
        <f t="shared" ref="J445" si="894">IF(OR(I445="Required", I445="Dependent &amp; Required"), "X", "")</f>
        <v/>
      </c>
      <c r="K445" s="43" t="s">
        <v>20</v>
      </c>
      <c r="L445" s="43" t="str">
        <f t="shared" ref="L445" si="895">IF(OR(K445="Required", K445="Dependent &amp; Required"), "X", "")</f>
        <v>X</v>
      </c>
      <c r="M445" s="106" t="s">
        <v>1205</v>
      </c>
      <c r="N445" s="42" t="s">
        <v>296</v>
      </c>
      <c r="O445" s="42" t="s">
        <v>231</v>
      </c>
      <c r="P445" s="42" t="s">
        <v>1200</v>
      </c>
      <c r="Q445" s="101"/>
      <c r="R445" s="42"/>
      <c r="S445" s="42"/>
      <c r="T445" s="42"/>
      <c r="U445" s="42"/>
      <c r="V445" s="43"/>
    </row>
    <row r="446" spans="1:22" s="62" customFormat="1" ht="38.25" x14ac:dyDescent="0.2">
      <c r="A446" s="101" t="str">
        <f t="shared" si="780"/>
        <v>RefrigeratorRated annual kWhNumberPostBuilding/BuildingDetails/Appliances/Refrigerator/RatedAnnualkWh</v>
      </c>
      <c r="B446" s="42" t="s">
        <v>226</v>
      </c>
      <c r="C446" s="42" t="s">
        <v>71</v>
      </c>
      <c r="D446" s="42" t="s">
        <v>503</v>
      </c>
      <c r="E446" s="42" t="s">
        <v>7</v>
      </c>
      <c r="F446" s="43" t="str">
        <f t="shared" si="781"/>
        <v/>
      </c>
      <c r="G446" s="42" t="s">
        <v>7</v>
      </c>
      <c r="H446" s="43" t="str">
        <f t="shared" si="781"/>
        <v/>
      </c>
      <c r="I446" s="42" t="s">
        <v>7</v>
      </c>
      <c r="J446" s="43" t="str">
        <f t="shared" ref="J446" si="896">IF(OR(I446="Required", I446="Dependent &amp; Required"), "X", "")</f>
        <v/>
      </c>
      <c r="K446" s="43" t="s">
        <v>7</v>
      </c>
      <c r="L446" s="43" t="str">
        <f t="shared" ref="L446" si="897">IF(OR(K446="Required", K446="Dependent &amp; Required"), "X", "")</f>
        <v/>
      </c>
      <c r="M446" s="106" t="s">
        <v>1205</v>
      </c>
      <c r="N446" s="42" t="s">
        <v>296</v>
      </c>
      <c r="O446" s="42" t="s">
        <v>232</v>
      </c>
      <c r="P446" s="42" t="s">
        <v>1200</v>
      </c>
      <c r="Q446" s="101"/>
      <c r="R446" s="42"/>
      <c r="S446" s="42"/>
      <c r="T446" s="42"/>
      <c r="U446" s="42"/>
      <c r="V446" s="43"/>
    </row>
    <row r="447" spans="1:22" s="62" customFormat="1" ht="38.25" x14ac:dyDescent="0.2">
      <c r="A447" s="101" t="str">
        <f t="shared" si="780"/>
        <v>RefrigeratorTypeEnumerationPostBuilding/BuildingDetails/Appliances/Refrigerator/Type</v>
      </c>
      <c r="B447" s="42" t="s">
        <v>226</v>
      </c>
      <c r="C447" s="42" t="s">
        <v>233</v>
      </c>
      <c r="D447" s="42" t="s">
        <v>504</v>
      </c>
      <c r="E447" s="42" t="s">
        <v>20</v>
      </c>
      <c r="F447" s="43" t="str">
        <f t="shared" si="781"/>
        <v>X</v>
      </c>
      <c r="G447" s="42" t="s">
        <v>7</v>
      </c>
      <c r="H447" s="43" t="str">
        <f t="shared" si="781"/>
        <v/>
      </c>
      <c r="I447" s="42" t="s">
        <v>7</v>
      </c>
      <c r="J447" s="43" t="str">
        <f t="shared" ref="J447" si="898">IF(OR(I447="Required", I447="Dependent &amp; Required"), "X", "")</f>
        <v/>
      </c>
      <c r="K447" s="43" t="s">
        <v>20</v>
      </c>
      <c r="L447" s="43" t="str">
        <f t="shared" ref="L447" si="899">IF(OR(K447="Required", K447="Dependent &amp; Required"), "X", "")</f>
        <v>X</v>
      </c>
      <c r="M447" s="106" t="s">
        <v>1205</v>
      </c>
      <c r="N447" s="42" t="s">
        <v>296</v>
      </c>
      <c r="O447" s="42" t="s">
        <v>234</v>
      </c>
      <c r="P447" s="42" t="s">
        <v>1200</v>
      </c>
      <c r="Q447" s="101"/>
      <c r="R447" s="42"/>
      <c r="S447" s="42"/>
      <c r="T447" s="42"/>
      <c r="U447" s="42"/>
      <c r="V447" s="43"/>
    </row>
    <row r="448" spans="1:22" s="62" customFormat="1" ht="38.25" x14ac:dyDescent="0.2">
      <c r="A448" s="101" t="str">
        <f t="shared" si="780"/>
        <v>RefrigeratorModel yearNumberPostBuilding/BuildingDetails/Appliances/Refrigerator/ModelYear</v>
      </c>
      <c r="B448" s="42" t="s">
        <v>226</v>
      </c>
      <c r="C448" s="42" t="s">
        <v>51</v>
      </c>
      <c r="D448" s="42" t="s">
        <v>503</v>
      </c>
      <c r="E448" s="42" t="s">
        <v>7</v>
      </c>
      <c r="F448" s="43" t="str">
        <f t="shared" si="781"/>
        <v/>
      </c>
      <c r="G448" s="42" t="s">
        <v>7</v>
      </c>
      <c r="H448" s="43" t="str">
        <f t="shared" si="781"/>
        <v/>
      </c>
      <c r="I448" s="42" t="s">
        <v>7</v>
      </c>
      <c r="J448" s="43" t="str">
        <f t="shared" ref="J448" si="900">IF(OR(I448="Required", I448="Dependent &amp; Required"), "X", "")</f>
        <v/>
      </c>
      <c r="K448" s="43" t="s">
        <v>7</v>
      </c>
      <c r="L448" s="43" t="str">
        <f t="shared" ref="L448" si="901">IF(OR(K448="Required", K448="Dependent &amp; Required"), "X", "")</f>
        <v/>
      </c>
      <c r="M448" s="106" t="s">
        <v>1205</v>
      </c>
      <c r="N448" s="42" t="s">
        <v>296</v>
      </c>
      <c r="O448" s="42" t="s">
        <v>235</v>
      </c>
      <c r="P448" s="42" t="s">
        <v>1200</v>
      </c>
      <c r="Q448" s="101"/>
      <c r="R448" s="42"/>
      <c r="S448" s="42"/>
      <c r="T448" s="42"/>
      <c r="U448" s="42"/>
      <c r="V448" s="43"/>
    </row>
    <row r="449" spans="1:22" s="62" customFormat="1" ht="38.25" x14ac:dyDescent="0.2">
      <c r="A449" s="101" t="str">
        <f t="shared" si="780"/>
        <v>RefrigeratorReplaced systemSystem IDPostProject/ProjectDetails/Measures/Measure/ReplacedComponents/ReplacedComponent</v>
      </c>
      <c r="B449" s="42" t="s">
        <v>226</v>
      </c>
      <c r="C449" s="42" t="s">
        <v>297</v>
      </c>
      <c r="D449" s="42" t="s">
        <v>117</v>
      </c>
      <c r="E449" s="42" t="s">
        <v>20</v>
      </c>
      <c r="F449" s="43" t="str">
        <f t="shared" si="781"/>
        <v>X</v>
      </c>
      <c r="G449" s="42" t="s">
        <v>20</v>
      </c>
      <c r="H449" s="43" t="str">
        <f t="shared" si="781"/>
        <v>X</v>
      </c>
      <c r="I449" s="42" t="s">
        <v>20</v>
      </c>
      <c r="J449" s="43" t="str">
        <f t="shared" ref="J449" si="902">IF(OR(I449="Required", I449="Dependent &amp; Required"), "X", "")</f>
        <v>X</v>
      </c>
      <c r="K449" s="43" t="s">
        <v>20</v>
      </c>
      <c r="L449" s="43" t="str">
        <f t="shared" ref="L449" si="903">IF(OR(K449="Required", K449="Dependent &amp; Required"), "X", "")</f>
        <v>X</v>
      </c>
      <c r="M449" s="106" t="s">
        <v>1205</v>
      </c>
      <c r="N449" s="42" t="s">
        <v>296</v>
      </c>
      <c r="O449" s="42" t="s">
        <v>298</v>
      </c>
      <c r="P449" s="42"/>
      <c r="Q449" s="101"/>
      <c r="R449" s="42"/>
      <c r="S449" s="42"/>
      <c r="T449" s="42"/>
      <c r="U449" s="42"/>
      <c r="V449" s="43"/>
    </row>
    <row r="450" spans="1:22" s="62" customFormat="1" ht="25.5" x14ac:dyDescent="0.2">
      <c r="A450" s="101" t="str">
        <f t="shared" si="780"/>
        <v>RoofRadiant barrier locationEnumerationPreBuilding/BuildingDetails/Enclosure/AtticAndRoof/Roofs /Roof/RadiantBarrierLocation</v>
      </c>
      <c r="B450" s="42" t="s">
        <v>361</v>
      </c>
      <c r="C450" s="42" t="s">
        <v>605</v>
      </c>
      <c r="D450" s="42" t="s">
        <v>504</v>
      </c>
      <c r="E450" s="42" t="s">
        <v>7</v>
      </c>
      <c r="F450" s="43" t="str">
        <f t="shared" si="781"/>
        <v/>
      </c>
      <c r="G450" s="42" t="s">
        <v>20</v>
      </c>
      <c r="H450" s="43" t="str">
        <f t="shared" si="781"/>
        <v>X</v>
      </c>
      <c r="I450" s="42" t="s">
        <v>20</v>
      </c>
      <c r="J450" s="43" t="str">
        <f t="shared" ref="J450" si="904">IF(OR(I450="Required", I450="Dependent &amp; Required"), "X", "")</f>
        <v>X</v>
      </c>
      <c r="K450" s="43" t="s">
        <v>7</v>
      </c>
      <c r="L450" s="43" t="str">
        <f t="shared" ref="L450" si="905">IF(OR(K450="Required", K450="Dependent &amp; Required"), "X", "")</f>
        <v/>
      </c>
      <c r="M450" s="106" t="s">
        <v>1204</v>
      </c>
      <c r="N450" s="42" t="s">
        <v>21</v>
      </c>
      <c r="O450" s="42" t="s">
        <v>604</v>
      </c>
      <c r="P450" s="42" t="s">
        <v>957</v>
      </c>
      <c r="Q450" s="101"/>
      <c r="R450" s="42"/>
      <c r="S450" s="42"/>
      <c r="T450" s="42"/>
      <c r="U450" s="42"/>
      <c r="V450" s="43"/>
    </row>
    <row r="451" spans="1:22" s="62" customFormat="1" ht="25.5" x14ac:dyDescent="0.2">
      <c r="A451" s="101" t="str">
        <f t="shared" si="780"/>
        <v>RoofRoof typeEnumerationPreBuilding/BuildingDetails/Enclosure/AtticAndRoof/Roofs/Roof/RoofType</v>
      </c>
      <c r="B451" s="42" t="s">
        <v>361</v>
      </c>
      <c r="C451" s="42" t="s">
        <v>364</v>
      </c>
      <c r="D451" s="42" t="s">
        <v>504</v>
      </c>
      <c r="E451" s="42" t="s">
        <v>7</v>
      </c>
      <c r="F451" s="43" t="str">
        <f t="shared" si="781"/>
        <v/>
      </c>
      <c r="G451" s="42" t="s">
        <v>20</v>
      </c>
      <c r="H451" s="43" t="str">
        <f t="shared" si="781"/>
        <v>X</v>
      </c>
      <c r="I451" s="42" t="s">
        <v>20</v>
      </c>
      <c r="J451" s="43" t="str">
        <f t="shared" ref="J451" si="906">IF(OR(I451="Required", I451="Dependent &amp; Required"), "X", "")</f>
        <v>X</v>
      </c>
      <c r="K451" s="43" t="s">
        <v>7</v>
      </c>
      <c r="L451" s="43" t="str">
        <f t="shared" ref="L451" si="907">IF(OR(K451="Required", K451="Dependent &amp; Required"), "X", "")</f>
        <v/>
      </c>
      <c r="M451" s="106" t="s">
        <v>1204</v>
      </c>
      <c r="N451" s="42" t="s">
        <v>21</v>
      </c>
      <c r="O451" s="42" t="s">
        <v>365</v>
      </c>
      <c r="P451" s="42" t="s">
        <v>960</v>
      </c>
      <c r="Q451" s="101"/>
      <c r="R451" s="42"/>
      <c r="S451" s="42"/>
      <c r="T451" s="42"/>
      <c r="U451" s="42"/>
      <c r="V451" s="43"/>
    </row>
    <row r="452" spans="1:22" s="62" customFormat="1" ht="25.5" x14ac:dyDescent="0.2">
      <c r="A452" s="101" t="str">
        <f t="shared" si="780"/>
        <v>RoofRadiant barrierBooleanPreBuilding/BuildingDetails/Enclosure/AtticAndRoof/Roofs/Roof/RadiantBarrier</v>
      </c>
      <c r="B452" s="42" t="s">
        <v>361</v>
      </c>
      <c r="C452" s="42" t="s">
        <v>362</v>
      </c>
      <c r="D452" s="42" t="s">
        <v>520</v>
      </c>
      <c r="E452" s="42" t="s">
        <v>7</v>
      </c>
      <c r="F452" s="43" t="str">
        <f t="shared" si="781"/>
        <v/>
      </c>
      <c r="G452" s="42" t="s">
        <v>7</v>
      </c>
      <c r="H452" s="43" t="str">
        <f t="shared" si="781"/>
        <v/>
      </c>
      <c r="I452" s="42" t="s">
        <v>20</v>
      </c>
      <c r="J452" s="43" t="str">
        <f t="shared" ref="J452" si="908">IF(OR(I452="Required", I452="Dependent &amp; Required"), "X", "")</f>
        <v>X</v>
      </c>
      <c r="K452" s="43" t="s">
        <v>7</v>
      </c>
      <c r="L452" s="43" t="str">
        <f t="shared" ref="L452" si="909">IF(OR(K452="Required", K452="Dependent &amp; Required"), "X", "")</f>
        <v/>
      </c>
      <c r="M452" s="106" t="s">
        <v>1204</v>
      </c>
      <c r="N452" s="42" t="s">
        <v>21</v>
      </c>
      <c r="O452" s="42" t="s">
        <v>363</v>
      </c>
      <c r="P452" s="42" t="s">
        <v>956</v>
      </c>
      <c r="Q452" s="101"/>
      <c r="R452" s="42"/>
      <c r="S452" s="42"/>
      <c r="T452" s="42"/>
      <c r="U452" s="42"/>
      <c r="V452" s="43"/>
    </row>
    <row r="453" spans="1:22" s="62" customFormat="1" ht="25.5" x14ac:dyDescent="0.2">
      <c r="A453" s="101" t="str">
        <f t="shared" ref="A453:A516" si="910">IF(LEN(B453&amp;C453&amp;D453&amp;M453&amp;O453)&gt;255, LEFT(B453&amp;C453&amp;D453&amp;M453&amp;O453, 255), B453&amp;C453&amp;D453&amp;M453&amp;O453)</f>
        <v>RoofRadiant barrier locationEnumerationProposedBuilding/BuildingDetails/Enclosure/AtticAndRoof/Roofs /Roof/RadiantBarrierLocation</v>
      </c>
      <c r="B453" s="42" t="s">
        <v>361</v>
      </c>
      <c r="C453" s="42" t="s">
        <v>605</v>
      </c>
      <c r="D453" s="42" t="s">
        <v>504</v>
      </c>
      <c r="E453" s="42" t="s">
        <v>7</v>
      </c>
      <c r="F453" s="43" t="str">
        <f t="shared" ref="F453:H516" si="911">IF(OR(E453="Required", E453="Dependent &amp; Required"), "X", "")</f>
        <v/>
      </c>
      <c r="G453" s="42" t="s">
        <v>20</v>
      </c>
      <c r="H453" s="43" t="str">
        <f t="shared" si="911"/>
        <v>X</v>
      </c>
      <c r="I453" s="42" t="s">
        <v>20</v>
      </c>
      <c r="J453" s="43" t="str">
        <f t="shared" ref="J453" si="912">IF(OR(I453="Required", I453="Dependent &amp; Required"), "X", "")</f>
        <v>X</v>
      </c>
      <c r="K453" s="43" t="s">
        <v>7</v>
      </c>
      <c r="L453" s="43" t="str">
        <f t="shared" ref="L453" si="913">IF(OR(K453="Required", K453="Dependent &amp; Required"), "X", "")</f>
        <v/>
      </c>
      <c r="M453" s="106" t="s">
        <v>1203</v>
      </c>
      <c r="N453" s="42" t="s">
        <v>28</v>
      </c>
      <c r="O453" s="42" t="s">
        <v>604</v>
      </c>
      <c r="P453" s="42" t="s">
        <v>957</v>
      </c>
      <c r="Q453" s="101"/>
      <c r="R453" s="42"/>
      <c r="S453" s="42"/>
      <c r="T453" s="42"/>
      <c r="U453" s="42"/>
      <c r="V453" s="43"/>
    </row>
    <row r="454" spans="1:22" s="62" customFormat="1" ht="25.5" x14ac:dyDescent="0.2">
      <c r="A454" s="101" t="str">
        <f t="shared" si="910"/>
        <v>RoofRoof typeEnumerationProposedBuilding/BuildingDetails/Enclosure/AtticAndRoof/Roofs/Roof/RoofType</v>
      </c>
      <c r="B454" s="42" t="s">
        <v>361</v>
      </c>
      <c r="C454" s="42" t="s">
        <v>364</v>
      </c>
      <c r="D454" s="42" t="s">
        <v>504</v>
      </c>
      <c r="E454" s="42" t="s">
        <v>7</v>
      </c>
      <c r="F454" s="43" t="str">
        <f t="shared" si="911"/>
        <v/>
      </c>
      <c r="G454" s="42" t="s">
        <v>20</v>
      </c>
      <c r="H454" s="43" t="str">
        <f t="shared" si="911"/>
        <v>X</v>
      </c>
      <c r="I454" s="42" t="s">
        <v>20</v>
      </c>
      <c r="J454" s="43" t="str">
        <f t="shared" ref="J454" si="914">IF(OR(I454="Required", I454="Dependent &amp; Required"), "X", "")</f>
        <v>X</v>
      </c>
      <c r="K454" s="43" t="s">
        <v>7</v>
      </c>
      <c r="L454" s="43" t="str">
        <f t="shared" ref="L454" si="915">IF(OR(K454="Required", K454="Dependent &amp; Required"), "X", "")</f>
        <v/>
      </c>
      <c r="M454" s="106" t="s">
        <v>1203</v>
      </c>
      <c r="N454" s="42" t="s">
        <v>28</v>
      </c>
      <c r="O454" s="42" t="s">
        <v>365</v>
      </c>
      <c r="P454" s="42" t="s">
        <v>960</v>
      </c>
      <c r="Q454" s="101"/>
      <c r="R454" s="42"/>
      <c r="S454" s="42"/>
      <c r="T454" s="42"/>
      <c r="U454" s="42"/>
      <c r="V454" s="43"/>
    </row>
    <row r="455" spans="1:22" s="62" customFormat="1" ht="25.5" x14ac:dyDescent="0.2">
      <c r="A455" s="101" t="str">
        <f t="shared" si="910"/>
        <v>RoofRadiant barrierBooleanProposedBuilding/BuildingDetails/Enclosure/AtticAndRoof/Roofs/Roof/RadiantBarrier</v>
      </c>
      <c r="B455" s="42" t="s">
        <v>361</v>
      </c>
      <c r="C455" s="42" t="s">
        <v>362</v>
      </c>
      <c r="D455" s="42" t="s">
        <v>520</v>
      </c>
      <c r="E455" s="42" t="s">
        <v>7</v>
      </c>
      <c r="F455" s="43" t="str">
        <f t="shared" si="911"/>
        <v/>
      </c>
      <c r="G455" s="42" t="s">
        <v>7</v>
      </c>
      <c r="H455" s="43" t="str">
        <f t="shared" si="911"/>
        <v/>
      </c>
      <c r="I455" s="42" t="s">
        <v>20</v>
      </c>
      <c r="J455" s="43" t="str">
        <f t="shared" ref="J455" si="916">IF(OR(I455="Required", I455="Dependent &amp; Required"), "X", "")</f>
        <v>X</v>
      </c>
      <c r="K455" s="43" t="s">
        <v>7</v>
      </c>
      <c r="L455" s="43" t="str">
        <f t="shared" ref="L455" si="917">IF(OR(K455="Required", K455="Dependent &amp; Required"), "X", "")</f>
        <v/>
      </c>
      <c r="M455" s="106" t="s">
        <v>1203</v>
      </c>
      <c r="N455" s="42" t="s">
        <v>28</v>
      </c>
      <c r="O455" s="42" t="s">
        <v>363</v>
      </c>
      <c r="P455" s="42" t="s">
        <v>956</v>
      </c>
      <c r="Q455" s="101"/>
      <c r="R455" s="42"/>
      <c r="S455" s="42"/>
      <c r="T455" s="42"/>
      <c r="U455" s="42"/>
      <c r="V455" s="43"/>
    </row>
    <row r="456" spans="1:22" s="62" customFormat="1" ht="38.25" x14ac:dyDescent="0.2">
      <c r="A456" s="101" t="str">
        <f t="shared" si="910"/>
        <v>RoofRadiant barrier locationEnumerationPostBuilding/BuildingDetails/Enclosure/AtticAndRoof/Roofs /Roof/RadiantBarrierLocation</v>
      </c>
      <c r="B456" s="42" t="s">
        <v>361</v>
      </c>
      <c r="C456" s="42" t="s">
        <v>605</v>
      </c>
      <c r="D456" s="42" t="s">
        <v>504</v>
      </c>
      <c r="E456" s="42" t="s">
        <v>7</v>
      </c>
      <c r="F456" s="43" t="str">
        <f t="shared" si="911"/>
        <v/>
      </c>
      <c r="G456" s="42" t="s">
        <v>20</v>
      </c>
      <c r="H456" s="43" t="str">
        <f t="shared" si="911"/>
        <v>X</v>
      </c>
      <c r="I456" s="42" t="s">
        <v>20</v>
      </c>
      <c r="J456" s="43" t="str">
        <f t="shared" ref="J456" si="918">IF(OR(I456="Required", I456="Dependent &amp; Required"), "X", "")</f>
        <v>X</v>
      </c>
      <c r="K456" s="43" t="s">
        <v>7</v>
      </c>
      <c r="L456" s="43" t="str">
        <f t="shared" ref="L456" si="919">IF(OR(K456="Required", K456="Dependent &amp; Required"), "X", "")</f>
        <v/>
      </c>
      <c r="M456" s="106" t="s">
        <v>1205</v>
      </c>
      <c r="N456" s="42" t="s">
        <v>296</v>
      </c>
      <c r="O456" s="42" t="s">
        <v>604</v>
      </c>
      <c r="P456" s="42" t="s">
        <v>957</v>
      </c>
      <c r="Q456" s="101"/>
      <c r="R456" s="42"/>
      <c r="S456" s="42"/>
      <c r="T456" s="42"/>
      <c r="U456" s="42"/>
      <c r="V456" s="43"/>
    </row>
    <row r="457" spans="1:22" s="62" customFormat="1" ht="38.25" x14ac:dyDescent="0.2">
      <c r="A457" s="101" t="str">
        <f t="shared" si="910"/>
        <v>RoofRoof typeEnumerationPostBuilding/BuildingDetails/Enclosure/AtticAndRoof/Roofs/Roof/RoofType</v>
      </c>
      <c r="B457" s="42" t="s">
        <v>361</v>
      </c>
      <c r="C457" s="42" t="s">
        <v>364</v>
      </c>
      <c r="D457" s="42" t="s">
        <v>504</v>
      </c>
      <c r="E457" s="42" t="s">
        <v>7</v>
      </c>
      <c r="F457" s="43" t="str">
        <f t="shared" si="911"/>
        <v/>
      </c>
      <c r="G457" s="42" t="s">
        <v>20</v>
      </c>
      <c r="H457" s="43" t="str">
        <f t="shared" si="911"/>
        <v>X</v>
      </c>
      <c r="I457" s="42" t="s">
        <v>20</v>
      </c>
      <c r="J457" s="43" t="str">
        <f t="shared" ref="J457" si="920">IF(OR(I457="Required", I457="Dependent &amp; Required"), "X", "")</f>
        <v>X</v>
      </c>
      <c r="K457" s="43" t="s">
        <v>7</v>
      </c>
      <c r="L457" s="43" t="str">
        <f t="shared" ref="L457" si="921">IF(OR(K457="Required", K457="Dependent &amp; Required"), "X", "")</f>
        <v/>
      </c>
      <c r="M457" s="106" t="s">
        <v>1205</v>
      </c>
      <c r="N457" s="42" t="s">
        <v>296</v>
      </c>
      <c r="O457" s="42" t="s">
        <v>365</v>
      </c>
      <c r="P457" s="42" t="s">
        <v>960</v>
      </c>
      <c r="Q457" s="101"/>
      <c r="R457" s="42"/>
      <c r="S457" s="42"/>
      <c r="T457" s="42"/>
      <c r="U457" s="42"/>
      <c r="V457" s="43"/>
    </row>
    <row r="458" spans="1:22" s="62" customFormat="1" ht="38.25" x14ac:dyDescent="0.2">
      <c r="A458" s="101" t="str">
        <f t="shared" si="910"/>
        <v>RoofRadiant barrierBooleanPostBuilding/BuildingDetails/Enclosure/AtticAndRoof/Roofs/Roof/RadiantBarrier</v>
      </c>
      <c r="B458" s="42" t="s">
        <v>361</v>
      </c>
      <c r="C458" s="42" t="s">
        <v>362</v>
      </c>
      <c r="D458" s="42" t="s">
        <v>520</v>
      </c>
      <c r="E458" s="42" t="s">
        <v>7</v>
      </c>
      <c r="F458" s="43" t="str">
        <f t="shared" si="911"/>
        <v/>
      </c>
      <c r="G458" s="42" t="s">
        <v>7</v>
      </c>
      <c r="H458" s="43" t="str">
        <f t="shared" si="911"/>
        <v/>
      </c>
      <c r="I458" s="42" t="s">
        <v>20</v>
      </c>
      <c r="J458" s="43" t="str">
        <f t="shared" ref="J458" si="922">IF(OR(I458="Required", I458="Dependent &amp; Required"), "X", "")</f>
        <v>X</v>
      </c>
      <c r="K458" s="43" t="s">
        <v>7</v>
      </c>
      <c r="L458" s="43" t="str">
        <f t="shared" ref="L458" si="923">IF(OR(K458="Required", K458="Dependent &amp; Required"), "X", "")</f>
        <v/>
      </c>
      <c r="M458" s="106" t="s">
        <v>1205</v>
      </c>
      <c r="N458" s="42" t="s">
        <v>296</v>
      </c>
      <c r="O458" s="42" t="s">
        <v>363</v>
      </c>
      <c r="P458" s="42" t="s">
        <v>956</v>
      </c>
      <c r="Q458" s="101"/>
      <c r="R458" s="42"/>
      <c r="S458" s="42"/>
      <c r="T458" s="42"/>
      <c r="U458" s="42"/>
      <c r="V458" s="43"/>
    </row>
    <row r="459" spans="1:22" s="62" customFormat="1" x14ac:dyDescent="0.2">
      <c r="A459" s="101" t="str">
        <f t="shared" si="910"/>
        <v>Site addressCity or municipalityTextAnyBuilding/Site/Address/CityMunicpality</v>
      </c>
      <c r="B459" s="42" t="s">
        <v>313</v>
      </c>
      <c r="C459" s="42" t="s">
        <v>237</v>
      </c>
      <c r="D459" s="42" t="s">
        <v>516</v>
      </c>
      <c r="E459" s="42" t="s">
        <v>20</v>
      </c>
      <c r="F459" s="43" t="str">
        <f t="shared" si="911"/>
        <v>X</v>
      </c>
      <c r="G459" s="42" t="s">
        <v>20</v>
      </c>
      <c r="H459" s="43" t="str">
        <f t="shared" si="911"/>
        <v>X</v>
      </c>
      <c r="I459" s="42" t="s">
        <v>20</v>
      </c>
      <c r="J459" s="43" t="str">
        <f t="shared" ref="J459" si="924">IF(OR(I459="Required", I459="Dependent &amp; Required"), "X", "")</f>
        <v>X</v>
      </c>
      <c r="K459" s="43" t="s">
        <v>20</v>
      </c>
      <c r="L459" s="43" t="str">
        <f t="shared" ref="L459" si="925">IF(OR(K459="Required", K459="Dependent &amp; Required"), "X", "")</f>
        <v>X</v>
      </c>
      <c r="M459" s="106" t="s">
        <v>1206</v>
      </c>
      <c r="N459" s="42" t="s">
        <v>31</v>
      </c>
      <c r="O459" s="42" t="s">
        <v>238</v>
      </c>
      <c r="P459" s="42" t="s">
        <v>934</v>
      </c>
      <c r="Q459" s="101"/>
      <c r="R459" s="42"/>
      <c r="S459" s="42"/>
      <c r="T459" s="42"/>
      <c r="U459" s="42"/>
      <c r="V459" s="43"/>
    </row>
    <row r="460" spans="1:22" s="62" customFormat="1" x14ac:dyDescent="0.2">
      <c r="A460" s="101" t="str">
        <f t="shared" si="910"/>
        <v>Site addressStateStateCodeAnyBuilding/Site/Address/StateCode</v>
      </c>
      <c r="B460" s="42" t="s">
        <v>313</v>
      </c>
      <c r="C460" s="42" t="s">
        <v>239</v>
      </c>
      <c r="D460" s="42" t="s">
        <v>606</v>
      </c>
      <c r="E460" s="42" t="s">
        <v>20</v>
      </c>
      <c r="F460" s="43" t="str">
        <f t="shared" si="911"/>
        <v>X</v>
      </c>
      <c r="G460" s="42" t="s">
        <v>20</v>
      </c>
      <c r="H460" s="43" t="str">
        <f t="shared" si="911"/>
        <v>X</v>
      </c>
      <c r="I460" s="42" t="s">
        <v>20</v>
      </c>
      <c r="J460" s="43" t="str">
        <f t="shared" ref="J460" si="926">IF(OR(I460="Required", I460="Dependent &amp; Required"), "X", "")</f>
        <v>X</v>
      </c>
      <c r="K460" s="43" t="s">
        <v>20</v>
      </c>
      <c r="L460" s="43" t="str">
        <f t="shared" ref="L460" si="927">IF(OR(K460="Required", K460="Dependent &amp; Required"), "X", "")</f>
        <v>X</v>
      </c>
      <c r="M460" s="106" t="s">
        <v>1206</v>
      </c>
      <c r="N460" s="42" t="s">
        <v>31</v>
      </c>
      <c r="O460" s="42" t="s">
        <v>240</v>
      </c>
      <c r="P460" s="42" t="s">
        <v>935</v>
      </c>
      <c r="Q460" s="101"/>
      <c r="R460" s="42"/>
      <c r="S460" s="42"/>
      <c r="T460" s="42"/>
      <c r="U460" s="42"/>
      <c r="V460" s="43"/>
    </row>
    <row r="461" spans="1:22" s="62" customFormat="1" x14ac:dyDescent="0.2">
      <c r="A461" s="101" t="str">
        <f t="shared" si="910"/>
        <v>Site addressAddress 1TextAnyBuilding/Site/Address/Address1</v>
      </c>
      <c r="B461" s="42" t="s">
        <v>313</v>
      </c>
      <c r="C461" s="42" t="s">
        <v>241</v>
      </c>
      <c r="D461" s="42" t="s">
        <v>516</v>
      </c>
      <c r="E461" s="42" t="s">
        <v>20</v>
      </c>
      <c r="F461" s="43" t="str">
        <f t="shared" si="911"/>
        <v>X</v>
      </c>
      <c r="G461" s="42" t="s">
        <v>20</v>
      </c>
      <c r="H461" s="43" t="str">
        <f t="shared" si="911"/>
        <v>X</v>
      </c>
      <c r="I461" s="42" t="s">
        <v>20</v>
      </c>
      <c r="J461" s="43" t="str">
        <f t="shared" ref="J461" si="928">IF(OR(I461="Required", I461="Dependent &amp; Required"), "X", "")</f>
        <v>X</v>
      </c>
      <c r="K461" s="43" t="s">
        <v>20</v>
      </c>
      <c r="L461" s="43" t="str">
        <f t="shared" ref="L461" si="929">IF(OR(K461="Required", K461="Dependent &amp; Required"), "X", "")</f>
        <v>X</v>
      </c>
      <c r="M461" s="106" t="s">
        <v>1206</v>
      </c>
      <c r="N461" s="42" t="s">
        <v>31</v>
      </c>
      <c r="O461" s="42" t="s">
        <v>242</v>
      </c>
      <c r="P461" s="42" t="s">
        <v>936</v>
      </c>
      <c r="Q461" s="101"/>
      <c r="R461" s="42"/>
      <c r="S461" s="42"/>
      <c r="T461" s="42"/>
      <c r="U461" s="42"/>
      <c r="V461" s="43"/>
    </row>
    <row r="462" spans="1:22" s="62" customFormat="1" x14ac:dyDescent="0.2">
      <c r="A462" s="101" t="str">
        <f t="shared" si="910"/>
        <v>Site addressAddress 2TextAnyBuilding/Site/Address/Address2</v>
      </c>
      <c r="B462" s="42" t="s">
        <v>313</v>
      </c>
      <c r="C462" s="42" t="s">
        <v>243</v>
      </c>
      <c r="D462" s="42" t="s">
        <v>516</v>
      </c>
      <c r="E462" s="42" t="s">
        <v>20</v>
      </c>
      <c r="F462" s="43" t="str">
        <f t="shared" si="911"/>
        <v>X</v>
      </c>
      <c r="G462" s="42" t="s">
        <v>7</v>
      </c>
      <c r="H462" s="43" t="str">
        <f t="shared" si="911"/>
        <v/>
      </c>
      <c r="I462" s="42" t="s">
        <v>20</v>
      </c>
      <c r="J462" s="43" t="str">
        <f t="shared" ref="J462" si="930">IF(OR(I462="Required", I462="Dependent &amp; Required"), "X", "")</f>
        <v>X</v>
      </c>
      <c r="K462" s="43" t="s">
        <v>20</v>
      </c>
      <c r="L462" s="43" t="str">
        <f t="shared" ref="L462" si="931">IF(OR(K462="Required", K462="Dependent &amp; Required"), "X", "")</f>
        <v>X</v>
      </c>
      <c r="M462" s="106" t="s">
        <v>1206</v>
      </c>
      <c r="N462" s="42" t="s">
        <v>31</v>
      </c>
      <c r="O462" s="42" t="s">
        <v>244</v>
      </c>
      <c r="P462" s="42" t="s">
        <v>937</v>
      </c>
      <c r="Q462" s="101"/>
      <c r="R462" s="42"/>
      <c r="S462" s="42"/>
      <c r="T462" s="42"/>
      <c r="U462" s="42"/>
      <c r="V462" s="43"/>
    </row>
    <row r="463" spans="1:22" s="62" customFormat="1" x14ac:dyDescent="0.2">
      <c r="A463" s="101" t="str">
        <f t="shared" si="910"/>
        <v>Site addressZip codeNumberAnyBuilding/Site/Address/ZipCode</v>
      </c>
      <c r="B463" s="42" t="s">
        <v>313</v>
      </c>
      <c r="C463" s="42" t="s">
        <v>245</v>
      </c>
      <c r="D463" s="42" t="s">
        <v>503</v>
      </c>
      <c r="E463" s="42" t="s">
        <v>20</v>
      </c>
      <c r="F463" s="43" t="str">
        <f t="shared" si="911"/>
        <v>X</v>
      </c>
      <c r="G463" s="42" t="s">
        <v>20</v>
      </c>
      <c r="H463" s="43" t="str">
        <f t="shared" si="911"/>
        <v>X</v>
      </c>
      <c r="I463" s="42" t="s">
        <v>20</v>
      </c>
      <c r="J463" s="43" t="str">
        <f t="shared" ref="J463" si="932">IF(OR(I463="Required", I463="Dependent &amp; Required"), "X", "")</f>
        <v>X</v>
      </c>
      <c r="K463" s="43" t="s">
        <v>20</v>
      </c>
      <c r="L463" s="43" t="str">
        <f t="shared" ref="L463" si="933">IF(OR(K463="Required", K463="Dependent &amp; Required"), "X", "")</f>
        <v>X</v>
      </c>
      <c r="M463" s="106" t="s">
        <v>1206</v>
      </c>
      <c r="N463" s="42" t="s">
        <v>31</v>
      </c>
      <c r="O463" s="42" t="s">
        <v>246</v>
      </c>
      <c r="P463" s="42" t="s">
        <v>938</v>
      </c>
      <c r="Q463" s="101"/>
      <c r="R463" s="42"/>
      <c r="S463" s="42"/>
      <c r="T463" s="42"/>
      <c r="U463" s="42"/>
      <c r="V463" s="43"/>
    </row>
    <row r="464" spans="1:22" s="62" customFormat="1" ht="25.5" x14ac:dyDescent="0.2">
      <c r="A464" s="101" t="str">
        <f t="shared" si="910"/>
        <v>Site and building envelopeNumber of bedroomsNumberPreBuilding/BuildingDetails/BuildingSummary/BuildingConstruction/NumberofBedrooms</v>
      </c>
      <c r="B464" s="42" t="s">
        <v>646</v>
      </c>
      <c r="C464" s="42" t="s">
        <v>327</v>
      </c>
      <c r="D464" s="42" t="s">
        <v>503</v>
      </c>
      <c r="E464" s="42" t="s">
        <v>7</v>
      </c>
      <c r="F464" s="43" t="str">
        <f t="shared" si="911"/>
        <v/>
      </c>
      <c r="G464" s="42" t="s">
        <v>20</v>
      </c>
      <c r="H464" s="43" t="str">
        <f t="shared" si="911"/>
        <v>X</v>
      </c>
      <c r="I464" s="42" t="s">
        <v>7</v>
      </c>
      <c r="J464" s="43" t="str">
        <f t="shared" ref="J464" si="934">IF(OR(I464="Required", I464="Dependent &amp; Required"), "X", "")</f>
        <v/>
      </c>
      <c r="K464" s="43" t="s">
        <v>7</v>
      </c>
      <c r="L464" s="43" t="str">
        <f t="shared" ref="L464" si="935">IF(OR(K464="Required", K464="Dependent &amp; Required"), "X", "")</f>
        <v/>
      </c>
      <c r="M464" s="106" t="s">
        <v>1204</v>
      </c>
      <c r="N464" s="42" t="s">
        <v>21</v>
      </c>
      <c r="O464" s="42" t="s">
        <v>328</v>
      </c>
      <c r="P464" s="42" t="s">
        <v>1200</v>
      </c>
      <c r="Q464" s="101"/>
      <c r="R464" s="42"/>
      <c r="S464" s="42"/>
      <c r="T464" s="42"/>
      <c r="U464" s="42"/>
      <c r="V464" s="43"/>
    </row>
    <row r="465" spans="1:22" s="62" customFormat="1" ht="25.5" x14ac:dyDescent="0.2">
      <c r="A465" s="101" t="str">
        <f t="shared" si="910"/>
        <v>Site and building envelopeBuilding volumeNumber (cubic feet)PreBuilding/BuildingDetails/BuildingSummary/BuildingConstruction/BuildingVolume</v>
      </c>
      <c r="B465" s="42" t="s">
        <v>646</v>
      </c>
      <c r="C465" s="42" t="s">
        <v>93</v>
      </c>
      <c r="D465" s="42" t="s">
        <v>608</v>
      </c>
      <c r="E465" s="42" t="s">
        <v>20</v>
      </c>
      <c r="F465" s="43" t="str">
        <f t="shared" si="911"/>
        <v>X</v>
      </c>
      <c r="G465" s="42" t="s">
        <v>20</v>
      </c>
      <c r="H465" s="43" t="str">
        <f t="shared" si="911"/>
        <v>X</v>
      </c>
      <c r="I465" s="42" t="s">
        <v>7</v>
      </c>
      <c r="J465" s="43" t="str">
        <f t="shared" ref="J465" si="936">IF(OR(I465="Required", I465="Dependent &amp; Required"), "X", "")</f>
        <v/>
      </c>
      <c r="K465" s="43" t="s">
        <v>20</v>
      </c>
      <c r="L465" s="43" t="str">
        <f t="shared" ref="L465" si="937">IF(OR(K465="Required", K465="Dependent &amp; Required"), "X", "")</f>
        <v>X</v>
      </c>
      <c r="M465" s="106" t="s">
        <v>1204</v>
      </c>
      <c r="N465" s="42" t="s">
        <v>21</v>
      </c>
      <c r="O465" s="42" t="s">
        <v>94</v>
      </c>
      <c r="P465" s="42" t="s">
        <v>1200</v>
      </c>
      <c r="Q465" s="101"/>
      <c r="R465" s="42"/>
      <c r="S465" s="42"/>
      <c r="T465" s="42"/>
      <c r="U465" s="42"/>
      <c r="V465" s="43"/>
    </row>
    <row r="466" spans="1:22" s="62" customFormat="1" ht="25.5" x14ac:dyDescent="0.2">
      <c r="A466" s="101" t="str">
        <f t="shared" si="910"/>
        <v>Site and building envelopeConditioned floor areaNumber (sq.ft.)PreBuilding/BuildingDetails/BuildingSummary/BuildingConstruction/ConditionedFloorArea</v>
      </c>
      <c r="B466" s="42" t="s">
        <v>646</v>
      </c>
      <c r="C466" s="42" t="s">
        <v>95</v>
      </c>
      <c r="D466" s="42" t="s">
        <v>584</v>
      </c>
      <c r="E466" s="42" t="s">
        <v>20</v>
      </c>
      <c r="F466" s="43" t="str">
        <f t="shared" si="911"/>
        <v>X</v>
      </c>
      <c r="G466" s="42" t="s">
        <v>20</v>
      </c>
      <c r="H466" s="43" t="str">
        <f t="shared" si="911"/>
        <v>X</v>
      </c>
      <c r="I466" s="42" t="s">
        <v>7</v>
      </c>
      <c r="J466" s="43" t="str">
        <f t="shared" ref="J466" si="938">IF(OR(I466="Required", I466="Dependent &amp; Required"), "X", "")</f>
        <v/>
      </c>
      <c r="K466" s="43" t="s">
        <v>20</v>
      </c>
      <c r="L466" s="43" t="str">
        <f t="shared" ref="L466" si="939">IF(OR(K466="Required", K466="Dependent &amp; Required"), "X", "")</f>
        <v>X</v>
      </c>
      <c r="M466" s="106" t="s">
        <v>1204</v>
      </c>
      <c r="N466" s="42" t="s">
        <v>21</v>
      </c>
      <c r="O466" s="42" t="s">
        <v>96</v>
      </c>
      <c r="P466" s="42" t="s">
        <v>1200</v>
      </c>
      <c r="Q466" s="101"/>
      <c r="R466" s="42"/>
      <c r="S466" s="42"/>
      <c r="T466" s="42"/>
      <c r="U466" s="42"/>
      <c r="V466" s="43"/>
    </row>
    <row r="467" spans="1:22" s="62" customFormat="1" ht="25.5" x14ac:dyDescent="0.2">
      <c r="A467" s="101" t="str">
        <f t="shared" si="910"/>
        <v>Site and building envelopeFoundation typeEnumerationPreBuilding/BuildingDetails/Enclosure/Foundations/Foundation/FoundationType</v>
      </c>
      <c r="B467" s="42" t="s">
        <v>646</v>
      </c>
      <c r="C467" s="42" t="s">
        <v>97</v>
      </c>
      <c r="D467" s="42" t="s">
        <v>504</v>
      </c>
      <c r="E467" s="42" t="s">
        <v>20</v>
      </c>
      <c r="F467" s="43" t="str">
        <f t="shared" si="911"/>
        <v>X</v>
      </c>
      <c r="G467" s="42" t="s">
        <v>20</v>
      </c>
      <c r="H467" s="43" t="str">
        <f t="shared" si="911"/>
        <v>X</v>
      </c>
      <c r="I467" s="42" t="s">
        <v>7</v>
      </c>
      <c r="J467" s="43" t="str">
        <f t="shared" ref="J467" si="940">IF(OR(I467="Required", I467="Dependent &amp; Required"), "X", "")</f>
        <v/>
      </c>
      <c r="K467" s="43" t="s">
        <v>20</v>
      </c>
      <c r="L467" s="43" t="str">
        <f t="shared" ref="L467" si="941">IF(OR(K467="Required", K467="Dependent &amp; Required"), "X", "")</f>
        <v>X</v>
      </c>
      <c r="M467" s="106" t="s">
        <v>1204</v>
      </c>
      <c r="N467" s="42" t="s">
        <v>21</v>
      </c>
      <c r="O467" s="42" t="s">
        <v>98</v>
      </c>
      <c r="P467" s="42" t="s">
        <v>1200</v>
      </c>
      <c r="Q467" s="101"/>
      <c r="R467" s="42"/>
      <c r="S467" s="42"/>
      <c r="T467" s="42"/>
      <c r="U467" s="42"/>
      <c r="V467" s="43"/>
    </row>
    <row r="468" spans="1:22" s="62" customFormat="1" ht="25.5" x14ac:dyDescent="0.2">
      <c r="A468" s="101" t="str">
        <f t="shared" si="910"/>
        <v>Site and building envelopeNumber of residentsNumberPreBuilding/BuildingDetails/BuildingSummary/BuildingOccupancy/NumberofResidents</v>
      </c>
      <c r="B468" s="42" t="s">
        <v>646</v>
      </c>
      <c r="C468" s="42" t="s">
        <v>99</v>
      </c>
      <c r="D468" s="42" t="s">
        <v>503</v>
      </c>
      <c r="E468" s="42" t="s">
        <v>20</v>
      </c>
      <c r="F468" s="43" t="str">
        <f t="shared" si="911"/>
        <v>X</v>
      </c>
      <c r="G468" s="42" t="s">
        <v>7</v>
      </c>
      <c r="H468" s="43" t="str">
        <f t="shared" si="911"/>
        <v/>
      </c>
      <c r="I468" s="42" t="s">
        <v>7</v>
      </c>
      <c r="J468" s="43" t="str">
        <f t="shared" ref="J468" si="942">IF(OR(I468="Required", I468="Dependent &amp; Required"), "X", "")</f>
        <v/>
      </c>
      <c r="K468" s="43" t="s">
        <v>20</v>
      </c>
      <c r="L468" s="43" t="str">
        <f t="shared" ref="L468" si="943">IF(OR(K468="Required", K468="Dependent &amp; Required"), "X", "")</f>
        <v>X</v>
      </c>
      <c r="M468" s="106" t="s">
        <v>1204</v>
      </c>
      <c r="N468" s="42" t="s">
        <v>21</v>
      </c>
      <c r="O468" s="42" t="s">
        <v>100</v>
      </c>
      <c r="P468" s="42" t="s">
        <v>1200</v>
      </c>
      <c r="Q468" s="101"/>
      <c r="R468" s="42"/>
      <c r="S468" s="42"/>
      <c r="T468" s="42"/>
      <c r="U468" s="42"/>
      <c r="V468" s="43"/>
    </row>
    <row r="469" spans="1:22" s="62" customFormat="1" ht="25.5" x14ac:dyDescent="0.2">
      <c r="A469" s="101" t="str">
        <f t="shared" si="910"/>
        <v>Site and building envelopeNumber of stories above gradeNumberPreBuilding/BuildingDetails/BuildingSummary/BuildingConstruction/NunberofStoriesAboveGrade</v>
      </c>
      <c r="B469" s="42" t="s">
        <v>646</v>
      </c>
      <c r="C469" s="42" t="s">
        <v>101</v>
      </c>
      <c r="D469" s="42" t="s">
        <v>503</v>
      </c>
      <c r="E469" s="42" t="s">
        <v>20</v>
      </c>
      <c r="F469" s="43" t="str">
        <f t="shared" si="911"/>
        <v>X</v>
      </c>
      <c r="G469" s="42" t="s">
        <v>20</v>
      </c>
      <c r="H469" s="43" t="str">
        <f t="shared" si="911"/>
        <v>X</v>
      </c>
      <c r="I469" s="42" t="s">
        <v>7</v>
      </c>
      <c r="J469" s="43" t="str">
        <f t="shared" ref="J469" si="944">IF(OR(I469="Required", I469="Dependent &amp; Required"), "X", "")</f>
        <v/>
      </c>
      <c r="K469" s="43" t="s">
        <v>20</v>
      </c>
      <c r="L469" s="43" t="str">
        <f t="shared" ref="L469" si="945">IF(OR(K469="Required", K469="Dependent &amp; Required"), "X", "")</f>
        <v>X</v>
      </c>
      <c r="M469" s="106" t="s">
        <v>1204</v>
      </c>
      <c r="N469" s="42" t="s">
        <v>21</v>
      </c>
      <c r="O469" s="42" t="s">
        <v>102</v>
      </c>
      <c r="P469" s="42" t="s">
        <v>1200</v>
      </c>
      <c r="Q469" s="101"/>
      <c r="R469" s="42"/>
      <c r="S469" s="42"/>
      <c r="T469" s="42"/>
      <c r="U469" s="42"/>
      <c r="V469" s="43"/>
    </row>
    <row r="470" spans="1:22" s="62" customFormat="1" ht="25.5" x14ac:dyDescent="0.2">
      <c r="A470" s="101" t="str">
        <f t="shared" si="910"/>
        <v>Site and building envelopeResidential facility typeEnumerationPreBuilding/BuildingDetails/BuildingSummary/BuildingConstruction/ResidentialFacilityType</v>
      </c>
      <c r="B470" s="42" t="s">
        <v>646</v>
      </c>
      <c r="C470" s="42" t="s">
        <v>103</v>
      </c>
      <c r="D470" s="42" t="s">
        <v>504</v>
      </c>
      <c r="E470" s="42" t="s">
        <v>20</v>
      </c>
      <c r="F470" s="43" t="str">
        <f t="shared" si="911"/>
        <v>X</v>
      </c>
      <c r="G470" s="42" t="s">
        <v>20</v>
      </c>
      <c r="H470" s="43" t="str">
        <f t="shared" si="911"/>
        <v>X</v>
      </c>
      <c r="I470" s="42" t="s">
        <v>7</v>
      </c>
      <c r="J470" s="43" t="str">
        <f t="shared" ref="J470" si="946">IF(OR(I470="Required", I470="Dependent &amp; Required"), "X", "")</f>
        <v/>
      </c>
      <c r="K470" s="43" t="s">
        <v>20</v>
      </c>
      <c r="L470" s="43" t="str">
        <f t="shared" ref="L470" si="947">IF(OR(K470="Required", K470="Dependent &amp; Required"), "X", "")</f>
        <v>X</v>
      </c>
      <c r="M470" s="106" t="s">
        <v>1204</v>
      </c>
      <c r="N470" s="42" t="s">
        <v>21</v>
      </c>
      <c r="O470" s="42" t="s">
        <v>104</v>
      </c>
      <c r="P470" s="42" t="s">
        <v>1200</v>
      </c>
      <c r="Q470" s="101"/>
      <c r="R470" s="42"/>
      <c r="S470" s="42"/>
      <c r="T470" s="42"/>
      <c r="U470" s="42"/>
      <c r="V470" s="43"/>
    </row>
    <row r="471" spans="1:22" s="62" customFormat="1" ht="25.5" x14ac:dyDescent="0.2">
      <c r="A471" s="101" t="str">
        <f t="shared" si="910"/>
        <v>Site and building envelopeYear builtNumberPreBuilding/BuildingDetails/BuildingSummary/BuildingConstruction/YearBuilt</v>
      </c>
      <c r="B471" s="42" t="s">
        <v>646</v>
      </c>
      <c r="C471" s="42" t="s">
        <v>105</v>
      </c>
      <c r="D471" s="42" t="s">
        <v>503</v>
      </c>
      <c r="E471" s="42" t="s">
        <v>20</v>
      </c>
      <c r="F471" s="43" t="str">
        <f t="shared" si="911"/>
        <v>X</v>
      </c>
      <c r="G471" s="42" t="s">
        <v>20</v>
      </c>
      <c r="H471" s="43" t="str">
        <f t="shared" si="911"/>
        <v>X</v>
      </c>
      <c r="I471" s="42" t="s">
        <v>7</v>
      </c>
      <c r="J471" s="43" t="str">
        <f t="shared" ref="J471" si="948">IF(OR(I471="Required", I471="Dependent &amp; Required"), "X", "")</f>
        <v/>
      </c>
      <c r="K471" s="43" t="s">
        <v>20</v>
      </c>
      <c r="L471" s="43" t="str">
        <f t="shared" ref="L471" si="949">IF(OR(K471="Required", K471="Dependent &amp; Required"), "X", "")</f>
        <v>X</v>
      </c>
      <c r="M471" s="106" t="s">
        <v>1204</v>
      </c>
      <c r="N471" s="42" t="s">
        <v>21</v>
      </c>
      <c r="O471" s="42" t="s">
        <v>106</v>
      </c>
      <c r="P471" s="42" t="s">
        <v>1200</v>
      </c>
      <c r="Q471" s="101"/>
      <c r="R471" s="42"/>
      <c r="S471" s="42"/>
      <c r="T471" s="42"/>
      <c r="U471" s="42"/>
      <c r="V471" s="43"/>
    </row>
    <row r="472" spans="1:22" s="62" customFormat="1" ht="25.5" x14ac:dyDescent="0.2">
      <c r="A472" s="101" t="str">
        <f t="shared" si="910"/>
        <v>Site and building envelopeRoof typeEnumerationPreBuilding/BuildingDetails/Enclosure/AtticAndRoof/Roofs/Roof/RoofType</v>
      </c>
      <c r="B472" s="42" t="s">
        <v>646</v>
      </c>
      <c r="C472" s="42" t="s">
        <v>364</v>
      </c>
      <c r="D472" s="42" t="s">
        <v>504</v>
      </c>
      <c r="E472" s="42" t="s">
        <v>7</v>
      </c>
      <c r="F472" s="43" t="str">
        <f t="shared" si="911"/>
        <v/>
      </c>
      <c r="G472" s="42" t="s">
        <v>20</v>
      </c>
      <c r="H472" s="43" t="str">
        <f t="shared" si="911"/>
        <v>X</v>
      </c>
      <c r="I472" s="42" t="s">
        <v>20</v>
      </c>
      <c r="J472" s="43" t="str">
        <f t="shared" ref="J472" si="950">IF(OR(I472="Required", I472="Dependent &amp; Required"), "X", "")</f>
        <v>X</v>
      </c>
      <c r="K472" s="43" t="s">
        <v>7</v>
      </c>
      <c r="L472" s="43" t="str">
        <f t="shared" ref="L472" si="951">IF(OR(K472="Required", K472="Dependent &amp; Required"), "X", "")</f>
        <v/>
      </c>
      <c r="M472" s="106" t="s">
        <v>1204</v>
      </c>
      <c r="N472" s="42" t="s">
        <v>21</v>
      </c>
      <c r="O472" s="42" t="s">
        <v>365</v>
      </c>
      <c r="P472" s="42" t="s">
        <v>960</v>
      </c>
      <c r="Q472" s="101"/>
      <c r="R472" s="42"/>
      <c r="S472" s="42"/>
      <c r="T472" s="42"/>
      <c r="U472" s="42"/>
      <c r="V472" s="43"/>
    </row>
    <row r="473" spans="1:22" s="62" customFormat="1" ht="25.5" x14ac:dyDescent="0.2">
      <c r="A473" s="101" t="str">
        <f t="shared" si="910"/>
        <v>Site and building envelopeRadiant barrierBooleanPreBuilding/BuildingDetails/Enclosure/AtticAndRoof/Roofs/Roof/RadiantBarrier</v>
      </c>
      <c r="B473" s="42" t="s">
        <v>646</v>
      </c>
      <c r="C473" s="42" t="s">
        <v>362</v>
      </c>
      <c r="D473" s="42" t="s">
        <v>520</v>
      </c>
      <c r="E473" s="42" t="s">
        <v>7</v>
      </c>
      <c r="F473" s="43" t="str">
        <f t="shared" si="911"/>
        <v/>
      </c>
      <c r="G473" s="42" t="s">
        <v>7</v>
      </c>
      <c r="H473" s="43" t="str">
        <f t="shared" si="911"/>
        <v/>
      </c>
      <c r="I473" s="42" t="s">
        <v>20</v>
      </c>
      <c r="J473" s="43" t="str">
        <f t="shared" ref="J473" si="952">IF(OR(I473="Required", I473="Dependent &amp; Required"), "X", "")</f>
        <v>X</v>
      </c>
      <c r="K473" s="43" t="s">
        <v>7</v>
      </c>
      <c r="L473" s="43" t="str">
        <f t="shared" ref="L473" si="953">IF(OR(K473="Required", K473="Dependent &amp; Required"), "X", "")</f>
        <v/>
      </c>
      <c r="M473" s="106" t="s">
        <v>1204</v>
      </c>
      <c r="N473" s="42" t="s">
        <v>21</v>
      </c>
      <c r="O473" s="42" t="s">
        <v>363</v>
      </c>
      <c r="P473" s="42" t="s">
        <v>956</v>
      </c>
      <c r="Q473" s="101"/>
      <c r="R473" s="42"/>
      <c r="S473" s="42"/>
      <c r="T473" s="42"/>
      <c r="U473" s="42"/>
      <c r="V473" s="43"/>
    </row>
    <row r="474" spans="1:22" s="62" customFormat="1" x14ac:dyDescent="0.2">
      <c r="A474" s="101" t="str">
        <f t="shared" si="910"/>
        <v>Software informationSoftware program usedTextAny*/XMLTransactionHeaderInformation/XMLGeneratedBy</v>
      </c>
      <c r="B474" s="42" t="s">
        <v>366</v>
      </c>
      <c r="C474" s="42" t="s">
        <v>91</v>
      </c>
      <c r="D474" s="42" t="s">
        <v>516</v>
      </c>
      <c r="E474" s="42" t="s">
        <v>20</v>
      </c>
      <c r="F474" s="43" t="str">
        <f t="shared" si="911"/>
        <v>X</v>
      </c>
      <c r="G474" s="42" t="s">
        <v>7</v>
      </c>
      <c r="H474" s="43" t="str">
        <f t="shared" si="911"/>
        <v/>
      </c>
      <c r="I474" s="42" t="s">
        <v>7</v>
      </c>
      <c r="J474" s="43" t="str">
        <f t="shared" ref="J474" si="954">IF(OR(I474="Required", I474="Dependent &amp; Required"), "X", "")</f>
        <v/>
      </c>
      <c r="K474" s="43" t="s">
        <v>20</v>
      </c>
      <c r="L474" s="43" t="str">
        <f t="shared" ref="L474" si="955">IF(OR(K474="Required", K474="Dependent &amp; Required"), "X", "")</f>
        <v>X</v>
      </c>
      <c r="M474" s="106" t="s">
        <v>1206</v>
      </c>
      <c r="N474" s="42" t="s">
        <v>31</v>
      </c>
      <c r="O474" s="42" t="s">
        <v>92</v>
      </c>
      <c r="P474" s="42" t="s">
        <v>1200</v>
      </c>
      <c r="Q474" s="101"/>
      <c r="R474" s="42"/>
      <c r="S474" s="42"/>
      <c r="T474" s="42"/>
      <c r="U474" s="42"/>
      <c r="V474" s="43"/>
    </row>
    <row r="475" spans="1:22" s="62" customFormat="1" x14ac:dyDescent="0.2">
      <c r="A475" s="101" t="str">
        <f t="shared" si="910"/>
        <v>Software informationSoftware program versionTextAny*/XMLTransactionHeaderInformation/XMLGeneratedBy</v>
      </c>
      <c r="B475" s="42" t="s">
        <v>366</v>
      </c>
      <c r="C475" s="42" t="s">
        <v>367</v>
      </c>
      <c r="D475" s="42" t="s">
        <v>516</v>
      </c>
      <c r="E475" s="42" t="s">
        <v>7</v>
      </c>
      <c r="F475" s="43" t="str">
        <f t="shared" si="911"/>
        <v/>
      </c>
      <c r="G475" s="42" t="s">
        <v>7</v>
      </c>
      <c r="H475" s="43" t="str">
        <f t="shared" si="911"/>
        <v/>
      </c>
      <c r="I475" s="42" t="s">
        <v>7</v>
      </c>
      <c r="J475" s="43" t="str">
        <f t="shared" ref="J475" si="956">IF(OR(I475="Required", I475="Dependent &amp; Required"), "X", "")</f>
        <v/>
      </c>
      <c r="K475" s="43" t="s">
        <v>7</v>
      </c>
      <c r="L475" s="43" t="str">
        <f t="shared" ref="L475" si="957">IF(OR(K475="Required", K475="Dependent &amp; Required"), "X", "")</f>
        <v/>
      </c>
      <c r="M475" s="106" t="s">
        <v>1206</v>
      </c>
      <c r="N475" s="42" t="s">
        <v>31</v>
      </c>
      <c r="O475" s="42" t="s">
        <v>92</v>
      </c>
      <c r="P475" s="42" t="s">
        <v>1200</v>
      </c>
      <c r="Q475" s="101"/>
      <c r="R475" s="42"/>
      <c r="S475" s="42"/>
      <c r="T475" s="42"/>
      <c r="U475" s="42"/>
      <c r="V475" s="43"/>
    </row>
    <row r="476" spans="1:22" s="62" customFormat="1" ht="25.5" x14ac:dyDescent="0.2">
      <c r="A476" s="101" t="str">
        <f t="shared" si="910"/>
        <v>Solar thermalManufacturerTextPreBuilding/BuildingDetails/Systems/SolarThermal/SolarThermalSystem/Manufacturer</v>
      </c>
      <c r="B476" s="42" t="s">
        <v>740</v>
      </c>
      <c r="C476" s="42" t="s">
        <v>45</v>
      </c>
      <c r="D476" s="42" t="s">
        <v>516</v>
      </c>
      <c r="E476" s="42" t="s">
        <v>7</v>
      </c>
      <c r="F476" s="43" t="str">
        <f t="shared" si="911"/>
        <v/>
      </c>
      <c r="G476" s="42" t="s">
        <v>7</v>
      </c>
      <c r="H476" s="43" t="str">
        <f t="shared" si="911"/>
        <v/>
      </c>
      <c r="I476" s="42" t="s">
        <v>7</v>
      </c>
      <c r="J476" s="43" t="str">
        <f t="shared" ref="J476" si="958">IF(OR(I476="Required", I476="Dependent &amp; Required"), "X", "")</f>
        <v/>
      </c>
      <c r="K476" s="43" t="s">
        <v>7</v>
      </c>
      <c r="L476" s="43" t="str">
        <f t="shared" ref="L476" si="959">IF(OR(K476="Required", K476="Dependent &amp; Required"), "X", "")</f>
        <v/>
      </c>
      <c r="M476" s="106" t="s">
        <v>1204</v>
      </c>
      <c r="N476" s="42" t="s">
        <v>21</v>
      </c>
      <c r="O476" s="42" t="s">
        <v>611</v>
      </c>
      <c r="P476" s="42" t="s">
        <v>1200</v>
      </c>
      <c r="Q476" s="101"/>
      <c r="R476" s="42"/>
      <c r="S476" s="42"/>
      <c r="T476" s="42"/>
      <c r="U476" s="42"/>
      <c r="V476" s="43"/>
    </row>
    <row r="477" spans="1:22" s="62" customFormat="1" ht="25.5" x14ac:dyDescent="0.2">
      <c r="A477" s="101" t="str">
        <f t="shared" si="910"/>
        <v>Solar thermalModel numberTextPreBuilding/BuildingDetails/Systems/SolarThermal/SolarThermalSystem/ModelNumber</v>
      </c>
      <c r="B477" s="42" t="s">
        <v>740</v>
      </c>
      <c r="C477" s="42" t="s">
        <v>47</v>
      </c>
      <c r="D477" s="42" t="s">
        <v>516</v>
      </c>
      <c r="E477" s="42" t="s">
        <v>7</v>
      </c>
      <c r="F477" s="43" t="str">
        <f t="shared" si="911"/>
        <v/>
      </c>
      <c r="G477" s="42" t="s">
        <v>7</v>
      </c>
      <c r="H477" s="43" t="str">
        <f t="shared" si="911"/>
        <v/>
      </c>
      <c r="I477" s="42" t="s">
        <v>7</v>
      </c>
      <c r="J477" s="43" t="str">
        <f t="shared" ref="J477" si="960">IF(OR(I477="Required", I477="Dependent &amp; Required"), "X", "")</f>
        <v/>
      </c>
      <c r="K477" s="43" t="s">
        <v>7</v>
      </c>
      <c r="L477" s="43" t="str">
        <f t="shared" ref="L477" si="961">IF(OR(K477="Required", K477="Dependent &amp; Required"), "X", "")</f>
        <v/>
      </c>
      <c r="M477" s="106" t="s">
        <v>1204</v>
      </c>
      <c r="N477" s="42" t="s">
        <v>21</v>
      </c>
      <c r="O477" s="42" t="s">
        <v>610</v>
      </c>
      <c r="P477" s="42" t="s">
        <v>1200</v>
      </c>
      <c r="Q477" s="101"/>
      <c r="R477" s="42"/>
      <c r="S477" s="42"/>
      <c r="T477" s="42"/>
      <c r="U477" s="42"/>
      <c r="V477" s="43"/>
    </row>
    <row r="478" spans="1:22" s="62" customFormat="1" ht="25.5" x14ac:dyDescent="0.2">
      <c r="A478" s="101" t="str">
        <f t="shared" si="910"/>
        <v>Solar thermalSystem typeEnumerationPreBuilding/BuildingDetails/Systems/SolarThermal/SolarThermalSystem/SystemType</v>
      </c>
      <c r="B478" s="42" t="s">
        <v>740</v>
      </c>
      <c r="C478" s="42" t="s">
        <v>247</v>
      </c>
      <c r="D478" s="42" t="s">
        <v>504</v>
      </c>
      <c r="E478" s="42" t="s">
        <v>20</v>
      </c>
      <c r="F478" s="43" t="str">
        <f t="shared" si="911"/>
        <v>X</v>
      </c>
      <c r="G478" s="42" t="s">
        <v>7</v>
      </c>
      <c r="H478" s="43" t="str">
        <f t="shared" si="911"/>
        <v/>
      </c>
      <c r="I478" s="42" t="s">
        <v>20</v>
      </c>
      <c r="J478" s="43" t="str">
        <f t="shared" ref="J478" si="962">IF(OR(I478="Required", I478="Dependent &amp; Required"), "X", "")</f>
        <v>X</v>
      </c>
      <c r="K478" s="43" t="s">
        <v>20</v>
      </c>
      <c r="L478" s="43" t="str">
        <f t="shared" ref="L478" si="963">IF(OR(K478="Required", K478="Dependent &amp; Required"), "X", "")</f>
        <v>X</v>
      </c>
      <c r="M478" s="106" t="s">
        <v>1204</v>
      </c>
      <c r="N478" s="42" t="s">
        <v>21</v>
      </c>
      <c r="O478" s="42" t="s">
        <v>248</v>
      </c>
      <c r="P478" s="42" t="s">
        <v>994</v>
      </c>
      <c r="Q478" s="101"/>
      <c r="R478" s="42"/>
      <c r="S478" s="42"/>
      <c r="T478" s="42"/>
      <c r="U478" s="42"/>
      <c r="V478" s="43"/>
    </row>
    <row r="479" spans="1:22" s="62" customFormat="1" ht="25.5" x14ac:dyDescent="0.2">
      <c r="A479" s="101" t="str">
        <f t="shared" si="910"/>
        <v>Solar thermalManufacturerTextProposedBuilding/BuildingDetails/Systems/SolarThermal/SolarThermalSystem/Manufacturer</v>
      </c>
      <c r="B479" s="42" t="s">
        <v>740</v>
      </c>
      <c r="C479" s="42" t="s">
        <v>45</v>
      </c>
      <c r="D479" s="42" t="s">
        <v>516</v>
      </c>
      <c r="E479" s="42" t="s">
        <v>7</v>
      </c>
      <c r="F479" s="43" t="str">
        <f t="shared" si="911"/>
        <v/>
      </c>
      <c r="G479" s="42" t="s">
        <v>7</v>
      </c>
      <c r="H479" s="43" t="str">
        <f t="shared" si="911"/>
        <v/>
      </c>
      <c r="I479" s="42" t="s">
        <v>7</v>
      </c>
      <c r="J479" s="43" t="str">
        <f t="shared" ref="J479" si="964">IF(OR(I479="Required", I479="Dependent &amp; Required"), "X", "")</f>
        <v/>
      </c>
      <c r="K479" s="43" t="s">
        <v>7</v>
      </c>
      <c r="L479" s="43" t="str">
        <f t="shared" ref="L479" si="965">IF(OR(K479="Required", K479="Dependent &amp; Required"), "X", "")</f>
        <v/>
      </c>
      <c r="M479" s="106" t="s">
        <v>1203</v>
      </c>
      <c r="N479" s="42" t="s">
        <v>28</v>
      </c>
      <c r="O479" s="42" t="s">
        <v>611</v>
      </c>
      <c r="P479" s="42" t="s">
        <v>1200</v>
      </c>
      <c r="Q479" s="101"/>
      <c r="R479" s="42"/>
      <c r="S479" s="42"/>
      <c r="T479" s="42"/>
      <c r="U479" s="42"/>
      <c r="V479" s="43"/>
    </row>
    <row r="480" spans="1:22" s="62" customFormat="1" ht="25.5" x14ac:dyDescent="0.2">
      <c r="A480" s="101" t="str">
        <f t="shared" si="910"/>
        <v>Solar thermalModel numberTextProposedBuilding/BuildingDetails/Systems/SolarThermal/SolarThermalSystem/ModelNumber</v>
      </c>
      <c r="B480" s="42" t="s">
        <v>740</v>
      </c>
      <c r="C480" s="42" t="s">
        <v>47</v>
      </c>
      <c r="D480" s="42" t="s">
        <v>516</v>
      </c>
      <c r="E480" s="42" t="s">
        <v>7</v>
      </c>
      <c r="F480" s="43" t="str">
        <f t="shared" si="911"/>
        <v/>
      </c>
      <c r="G480" s="42" t="s">
        <v>7</v>
      </c>
      <c r="H480" s="43" t="str">
        <f t="shared" si="911"/>
        <v/>
      </c>
      <c r="I480" s="42" t="s">
        <v>7</v>
      </c>
      <c r="J480" s="43" t="str">
        <f t="shared" ref="J480" si="966">IF(OR(I480="Required", I480="Dependent &amp; Required"), "X", "")</f>
        <v/>
      </c>
      <c r="K480" s="43" t="s">
        <v>7</v>
      </c>
      <c r="L480" s="43" t="str">
        <f t="shared" ref="L480" si="967">IF(OR(K480="Required", K480="Dependent &amp; Required"), "X", "")</f>
        <v/>
      </c>
      <c r="M480" s="106" t="s">
        <v>1203</v>
      </c>
      <c r="N480" s="42" t="s">
        <v>28</v>
      </c>
      <c r="O480" s="42" t="s">
        <v>610</v>
      </c>
      <c r="P480" s="42" t="s">
        <v>1200</v>
      </c>
      <c r="Q480" s="101"/>
      <c r="R480" s="42"/>
      <c r="S480" s="42"/>
      <c r="T480" s="42"/>
      <c r="U480" s="42"/>
      <c r="V480" s="43"/>
    </row>
    <row r="481" spans="1:22" s="62" customFormat="1" ht="25.5" x14ac:dyDescent="0.2">
      <c r="A481" s="101" t="str">
        <f t="shared" si="910"/>
        <v>Solar thermalSystem typeEnumerationProposedBuilding/BuildingDetails/Systems/SolarThermal/SolarThermalSystem/SystemType</v>
      </c>
      <c r="B481" s="42" t="s">
        <v>740</v>
      </c>
      <c r="C481" s="42" t="s">
        <v>247</v>
      </c>
      <c r="D481" s="42" t="s">
        <v>504</v>
      </c>
      <c r="E481" s="42" t="s">
        <v>20</v>
      </c>
      <c r="F481" s="43" t="str">
        <f t="shared" si="911"/>
        <v>X</v>
      </c>
      <c r="G481" s="42" t="s">
        <v>7</v>
      </c>
      <c r="H481" s="43" t="str">
        <f t="shared" si="911"/>
        <v/>
      </c>
      <c r="I481" s="42" t="s">
        <v>20</v>
      </c>
      <c r="J481" s="43" t="str">
        <f t="shared" ref="J481" si="968">IF(OR(I481="Required", I481="Dependent &amp; Required"), "X", "")</f>
        <v>X</v>
      </c>
      <c r="K481" s="43" t="s">
        <v>7</v>
      </c>
      <c r="L481" s="43" t="str">
        <f t="shared" ref="L481" si="969">IF(OR(K481="Required", K481="Dependent &amp; Required"), "X", "")</f>
        <v/>
      </c>
      <c r="M481" s="106" t="s">
        <v>1203</v>
      </c>
      <c r="N481" s="42" t="s">
        <v>28</v>
      </c>
      <c r="O481" s="42" t="s">
        <v>248</v>
      </c>
      <c r="P481" s="42" t="s">
        <v>994</v>
      </c>
      <c r="Q481" s="101"/>
      <c r="R481" s="42"/>
      <c r="S481" s="42"/>
      <c r="T481" s="42"/>
      <c r="U481" s="42"/>
      <c r="V481" s="43"/>
    </row>
    <row r="482" spans="1:22" s="62" customFormat="1" ht="38.25" x14ac:dyDescent="0.2">
      <c r="A482" s="101" t="str">
        <f t="shared" si="910"/>
        <v>Solar thermalManufacturerTextPostBuilding/BuildingDetails/Systems/SolarThermal/SolarThermalSystem/Manufacturer</v>
      </c>
      <c r="B482" s="42" t="s">
        <v>740</v>
      </c>
      <c r="C482" s="42" t="s">
        <v>45</v>
      </c>
      <c r="D482" s="42" t="s">
        <v>516</v>
      </c>
      <c r="E482" s="42" t="s">
        <v>7</v>
      </c>
      <c r="F482" s="43" t="str">
        <f t="shared" si="911"/>
        <v/>
      </c>
      <c r="G482" s="42" t="s">
        <v>7</v>
      </c>
      <c r="H482" s="43" t="str">
        <f t="shared" si="911"/>
        <v/>
      </c>
      <c r="I482" s="42" t="s">
        <v>7</v>
      </c>
      <c r="J482" s="43" t="str">
        <f t="shared" ref="J482" si="970">IF(OR(I482="Required", I482="Dependent &amp; Required"), "X", "")</f>
        <v/>
      </c>
      <c r="K482" s="43" t="s">
        <v>7</v>
      </c>
      <c r="L482" s="43" t="str">
        <f t="shared" ref="L482" si="971">IF(OR(K482="Required", K482="Dependent &amp; Required"), "X", "")</f>
        <v/>
      </c>
      <c r="M482" s="106" t="s">
        <v>1205</v>
      </c>
      <c r="N482" s="42" t="s">
        <v>296</v>
      </c>
      <c r="O482" s="42" t="s">
        <v>611</v>
      </c>
      <c r="P482" s="42" t="s">
        <v>1200</v>
      </c>
      <c r="Q482" s="101"/>
      <c r="R482" s="42"/>
      <c r="S482" s="42"/>
      <c r="T482" s="42"/>
      <c r="U482" s="42"/>
      <c r="V482" s="43"/>
    </row>
    <row r="483" spans="1:22" s="62" customFormat="1" ht="38.25" x14ac:dyDescent="0.2">
      <c r="A483" s="101" t="str">
        <f t="shared" si="910"/>
        <v>Solar thermalModel numberTextPostBuilding/BuildingDetails/Systems/SolarThermal/SolarThermalSystem/ModelNumber</v>
      </c>
      <c r="B483" s="42" t="s">
        <v>740</v>
      </c>
      <c r="C483" s="42" t="s">
        <v>47</v>
      </c>
      <c r="D483" s="42" t="s">
        <v>516</v>
      </c>
      <c r="E483" s="42" t="s">
        <v>7</v>
      </c>
      <c r="F483" s="43" t="str">
        <f t="shared" si="911"/>
        <v/>
      </c>
      <c r="G483" s="42" t="s">
        <v>7</v>
      </c>
      <c r="H483" s="43" t="str">
        <f t="shared" si="911"/>
        <v/>
      </c>
      <c r="I483" s="42" t="s">
        <v>7</v>
      </c>
      <c r="J483" s="43" t="str">
        <f t="shared" ref="J483" si="972">IF(OR(I483="Required", I483="Dependent &amp; Required"), "X", "")</f>
        <v/>
      </c>
      <c r="K483" s="43" t="s">
        <v>7</v>
      </c>
      <c r="L483" s="43" t="str">
        <f t="shared" ref="L483" si="973">IF(OR(K483="Required", K483="Dependent &amp; Required"), "X", "")</f>
        <v/>
      </c>
      <c r="M483" s="106" t="s">
        <v>1205</v>
      </c>
      <c r="N483" s="42" t="s">
        <v>296</v>
      </c>
      <c r="O483" s="42" t="s">
        <v>610</v>
      </c>
      <c r="P483" s="42" t="s">
        <v>1200</v>
      </c>
      <c r="Q483" s="101"/>
      <c r="R483" s="42"/>
      <c r="S483" s="42"/>
      <c r="T483" s="42"/>
      <c r="U483" s="42"/>
      <c r="V483" s="43"/>
    </row>
    <row r="484" spans="1:22" s="62" customFormat="1" ht="38.25" x14ac:dyDescent="0.2">
      <c r="A484" s="101" t="str">
        <f t="shared" si="910"/>
        <v>Solar thermalSystem typeEnumerationPostBuilding/BuildingDetails/Systems/SolarThermal/SolarThermalSystem/SystemType</v>
      </c>
      <c r="B484" s="42" t="s">
        <v>740</v>
      </c>
      <c r="C484" s="42" t="s">
        <v>247</v>
      </c>
      <c r="D484" s="42" t="s">
        <v>504</v>
      </c>
      <c r="E484" s="42" t="s">
        <v>20</v>
      </c>
      <c r="F484" s="43" t="str">
        <f t="shared" si="911"/>
        <v>X</v>
      </c>
      <c r="G484" s="42" t="s">
        <v>7</v>
      </c>
      <c r="H484" s="43" t="str">
        <f t="shared" si="911"/>
        <v/>
      </c>
      <c r="I484" s="42" t="s">
        <v>20</v>
      </c>
      <c r="J484" s="43" t="str">
        <f t="shared" ref="J484" si="974">IF(OR(I484="Required", I484="Dependent &amp; Required"), "X", "")</f>
        <v>X</v>
      </c>
      <c r="K484" s="43" t="s">
        <v>20</v>
      </c>
      <c r="L484" s="43" t="str">
        <f t="shared" ref="L484" si="975">IF(OR(K484="Required", K484="Dependent &amp; Required"), "X", "")</f>
        <v>X</v>
      </c>
      <c r="M484" s="106" t="s">
        <v>1205</v>
      </c>
      <c r="N484" s="42" t="s">
        <v>296</v>
      </c>
      <c r="O484" s="42" t="s">
        <v>248</v>
      </c>
      <c r="P484" s="42" t="s">
        <v>994</v>
      </c>
      <c r="Q484" s="101"/>
      <c r="R484" s="42"/>
      <c r="S484" s="42"/>
      <c r="T484" s="42"/>
      <c r="U484" s="42"/>
      <c r="V484" s="43"/>
    </row>
    <row r="485" spans="1:22" s="62" customFormat="1" ht="25.5" x14ac:dyDescent="0.2">
      <c r="A485" s="101" t="str">
        <f t="shared" si="910"/>
        <v>Spillage test (test-in)Current conditionNumber (seconds)PreBuilding/BuildingDetails/HealthAndSafety/CombustionAppliances/CombustionApplianceZone/CombustionApplianceTest/SpillageTest/CurrentCondition</v>
      </c>
      <c r="B485" s="42" t="s">
        <v>569</v>
      </c>
      <c r="C485" s="42" t="s">
        <v>119</v>
      </c>
      <c r="D485" s="42" t="s">
        <v>570</v>
      </c>
      <c r="E485" s="42" t="s">
        <v>7</v>
      </c>
      <c r="F485" s="43" t="str">
        <f t="shared" si="911"/>
        <v/>
      </c>
      <c r="G485" s="42" t="s">
        <v>7</v>
      </c>
      <c r="H485" s="43" t="str">
        <f t="shared" si="911"/>
        <v/>
      </c>
      <c r="I485" s="42" t="s">
        <v>7</v>
      </c>
      <c r="J485" s="43" t="str">
        <f t="shared" ref="J485" si="976">IF(OR(I485="Required", I485="Dependent &amp; Required"), "X", "")</f>
        <v/>
      </c>
      <c r="K485" s="43" t="s">
        <v>7</v>
      </c>
      <c r="L485" s="43" t="str">
        <f t="shared" ref="L485" si="977">IF(OR(K485="Required", K485="Dependent &amp; Required"), "X", "")</f>
        <v/>
      </c>
      <c r="M485" s="106" t="s">
        <v>1204</v>
      </c>
      <c r="N485" s="42" t="s">
        <v>21</v>
      </c>
      <c r="O485" s="42" t="s">
        <v>135</v>
      </c>
      <c r="P485" s="42" t="s">
        <v>1200</v>
      </c>
      <c r="Q485" s="101"/>
      <c r="R485" s="42"/>
      <c r="S485" s="42"/>
      <c r="T485" s="42"/>
      <c r="U485" s="42"/>
      <c r="V485" s="43"/>
    </row>
    <row r="486" spans="1:22" s="62" customFormat="1" ht="25.5" x14ac:dyDescent="0.2">
      <c r="A486" s="101" t="str">
        <f t="shared" si="910"/>
        <v>Spillage test (test-in)Test resultEnumerationPreBuilding/BuildingDetails/HealthAndSafety/CombustionAppliances/CombustionApplianceZone/CombustionApplianceTest/SpillageTest/TestResult</v>
      </c>
      <c r="B486" s="42" t="s">
        <v>569</v>
      </c>
      <c r="C486" s="42" t="s">
        <v>566</v>
      </c>
      <c r="D486" s="42" t="s">
        <v>504</v>
      </c>
      <c r="E486" s="42" t="s">
        <v>7</v>
      </c>
      <c r="F486" s="43" t="str">
        <f t="shared" si="911"/>
        <v/>
      </c>
      <c r="G486" s="42" t="s">
        <v>7</v>
      </c>
      <c r="H486" s="43" t="str">
        <f t="shared" si="911"/>
        <v/>
      </c>
      <c r="I486" s="42" t="s">
        <v>7</v>
      </c>
      <c r="J486" s="43" t="str">
        <f t="shared" ref="J486" si="978">IF(OR(I486="Required", I486="Dependent &amp; Required"), "X", "")</f>
        <v/>
      </c>
      <c r="K486" s="43" t="s">
        <v>7</v>
      </c>
      <c r="L486" s="43" t="str">
        <f t="shared" ref="L486" si="979">IF(OR(K486="Required", K486="Dependent &amp; Required"), "X", "")</f>
        <v/>
      </c>
      <c r="M486" s="106" t="s">
        <v>1204</v>
      </c>
      <c r="N486" s="42" t="s">
        <v>21</v>
      </c>
      <c r="O486" s="42" t="s">
        <v>136</v>
      </c>
      <c r="P486" s="42" t="s">
        <v>1200</v>
      </c>
      <c r="Q486" s="101"/>
      <c r="R486" s="42"/>
      <c r="S486" s="42"/>
      <c r="T486" s="42"/>
      <c r="U486" s="42"/>
      <c r="V486" s="43"/>
    </row>
    <row r="487" spans="1:22" s="62" customFormat="1" ht="25.5" x14ac:dyDescent="0.2">
      <c r="A487" s="101" t="str">
        <f t="shared" si="910"/>
        <v>Spillage test (test-in)Poor scenarioNumber (seconds)PreBuilding/BuildingDetails/HealthAndSafety/CombustionAppliances/CombustionApplianceZone/CombustionApplianceTest/SpillageTest/PoorCondition</v>
      </c>
      <c r="B487" s="42" t="s">
        <v>569</v>
      </c>
      <c r="C487" s="42" t="s">
        <v>123</v>
      </c>
      <c r="D487" s="42" t="s">
        <v>570</v>
      </c>
      <c r="E487" s="42" t="s">
        <v>7</v>
      </c>
      <c r="F487" s="43" t="str">
        <f t="shared" si="911"/>
        <v/>
      </c>
      <c r="G487" s="42" t="s">
        <v>7</v>
      </c>
      <c r="H487" s="43" t="str">
        <f t="shared" si="911"/>
        <v/>
      </c>
      <c r="I487" s="42" t="s">
        <v>7</v>
      </c>
      <c r="J487" s="43" t="str">
        <f t="shared" ref="J487" si="980">IF(OR(I487="Required", I487="Dependent &amp; Required"), "X", "")</f>
        <v/>
      </c>
      <c r="K487" s="43" t="s">
        <v>7</v>
      </c>
      <c r="L487" s="43" t="str">
        <f t="shared" ref="L487" si="981">IF(OR(K487="Required", K487="Dependent &amp; Required"), "X", "")</f>
        <v/>
      </c>
      <c r="M487" s="106" t="s">
        <v>1204</v>
      </c>
      <c r="N487" s="42" t="s">
        <v>21</v>
      </c>
      <c r="O487" s="42" t="s">
        <v>137</v>
      </c>
      <c r="P487" s="42" t="s">
        <v>1200</v>
      </c>
      <c r="Q487" s="101"/>
      <c r="R487" s="42"/>
      <c r="S487" s="42"/>
      <c r="T487" s="42"/>
      <c r="U487" s="42"/>
      <c r="V487" s="43"/>
    </row>
    <row r="488" spans="1:22" s="62" customFormat="1" ht="25.5" x14ac:dyDescent="0.2">
      <c r="A488" s="101" t="str">
        <f t="shared" si="910"/>
        <v>Spillage test (test-out)Current conditionNumber (seconds)ProposedBuilding/BuildingDetails/HealthAndSafety/CombustionAppliances/CombustionApplianceZone/CombustionApplianceTest/SpillageTest/CurrentCondition</v>
      </c>
      <c r="B488" s="42" t="s">
        <v>578</v>
      </c>
      <c r="C488" s="42" t="s">
        <v>119</v>
      </c>
      <c r="D488" s="42" t="s">
        <v>570</v>
      </c>
      <c r="E488" s="42" t="s">
        <v>20</v>
      </c>
      <c r="F488" s="43" t="str">
        <f t="shared" si="911"/>
        <v>X</v>
      </c>
      <c r="G488" s="42" t="s">
        <v>7</v>
      </c>
      <c r="H488" s="43" t="str">
        <f t="shared" si="911"/>
        <v/>
      </c>
      <c r="I488" s="42" t="s">
        <v>7</v>
      </c>
      <c r="J488" s="43" t="str">
        <f t="shared" ref="J488" si="982">IF(OR(I488="Required", I488="Dependent &amp; Required"), "X", "")</f>
        <v/>
      </c>
      <c r="K488" s="43" t="s">
        <v>7</v>
      </c>
      <c r="L488" s="43" t="str">
        <f t="shared" ref="L488" si="983">IF(OR(K488="Required", K488="Dependent &amp; Required"), "X", "")</f>
        <v/>
      </c>
      <c r="M488" s="106" t="s">
        <v>1203</v>
      </c>
      <c r="N488" s="42" t="s">
        <v>28</v>
      </c>
      <c r="O488" s="42" t="s">
        <v>135</v>
      </c>
      <c r="P488" s="42" t="s">
        <v>1200</v>
      </c>
      <c r="Q488" s="101"/>
      <c r="R488" s="42"/>
      <c r="S488" s="42"/>
      <c r="T488" s="42"/>
      <c r="U488" s="42"/>
      <c r="V488" s="43"/>
    </row>
    <row r="489" spans="1:22" s="62" customFormat="1" ht="25.5" x14ac:dyDescent="0.2">
      <c r="A489" s="101" t="str">
        <f t="shared" si="910"/>
        <v>Spillage test (test-out)Test resultEnumerationProposedBuilding/BuildingDetails/HealthAndSafety/CombustionAppliances/CombustionApplianceZone/CombustionApplianceTest/SpillageTest/TestResult</v>
      </c>
      <c r="B489" s="42" t="s">
        <v>578</v>
      </c>
      <c r="C489" s="42" t="s">
        <v>566</v>
      </c>
      <c r="D489" s="42" t="s">
        <v>504</v>
      </c>
      <c r="E489" s="42" t="s">
        <v>20</v>
      </c>
      <c r="F489" s="43" t="str">
        <f t="shared" si="911"/>
        <v>X</v>
      </c>
      <c r="G489" s="42" t="s">
        <v>7</v>
      </c>
      <c r="H489" s="43" t="str">
        <f t="shared" si="911"/>
        <v/>
      </c>
      <c r="I489" s="42" t="s">
        <v>7</v>
      </c>
      <c r="J489" s="43" t="str">
        <f t="shared" ref="J489" si="984">IF(OR(I489="Required", I489="Dependent &amp; Required"), "X", "")</f>
        <v/>
      </c>
      <c r="K489" s="43" t="s">
        <v>7</v>
      </c>
      <c r="L489" s="43" t="str">
        <f t="shared" ref="L489" si="985">IF(OR(K489="Required", K489="Dependent &amp; Required"), "X", "")</f>
        <v/>
      </c>
      <c r="M489" s="106" t="s">
        <v>1203</v>
      </c>
      <c r="N489" s="42" t="s">
        <v>28</v>
      </c>
      <c r="O489" s="42" t="s">
        <v>136</v>
      </c>
      <c r="P489" s="42" t="s">
        <v>1200</v>
      </c>
      <c r="Q489" s="101"/>
      <c r="R489" s="42"/>
      <c r="S489" s="42"/>
      <c r="T489" s="42"/>
      <c r="U489" s="42"/>
      <c r="V489" s="43"/>
    </row>
    <row r="490" spans="1:22" s="62" customFormat="1" ht="25.5" x14ac:dyDescent="0.2">
      <c r="A490" s="101" t="str">
        <f t="shared" si="910"/>
        <v>Spillage test (test-out)Poor scenarioNumber (seconds)ProposedBuilding/BuildingDetails/HealthAndSafety/CombustionAppliances/CombustionApplianceZone/CombustionApplianceTest/SpillageTest/PoorCondition</v>
      </c>
      <c r="B490" s="42" t="s">
        <v>578</v>
      </c>
      <c r="C490" s="42" t="s">
        <v>123</v>
      </c>
      <c r="D490" s="42" t="s">
        <v>570</v>
      </c>
      <c r="E490" s="42" t="s">
        <v>20</v>
      </c>
      <c r="F490" s="43" t="str">
        <f t="shared" si="911"/>
        <v>X</v>
      </c>
      <c r="G490" s="42" t="s">
        <v>7</v>
      </c>
      <c r="H490" s="43" t="str">
        <f t="shared" si="911"/>
        <v/>
      </c>
      <c r="I490" s="42" t="s">
        <v>7</v>
      </c>
      <c r="J490" s="43" t="str">
        <f t="shared" ref="J490" si="986">IF(OR(I490="Required", I490="Dependent &amp; Required"), "X", "")</f>
        <v/>
      </c>
      <c r="K490" s="43" t="s">
        <v>7</v>
      </c>
      <c r="L490" s="43" t="str">
        <f t="shared" ref="L490" si="987">IF(OR(K490="Required", K490="Dependent &amp; Required"), "X", "")</f>
        <v/>
      </c>
      <c r="M490" s="106" t="s">
        <v>1203</v>
      </c>
      <c r="N490" s="42" t="s">
        <v>28</v>
      </c>
      <c r="O490" s="42" t="s">
        <v>137</v>
      </c>
      <c r="P490" s="42" t="s">
        <v>1200</v>
      </c>
      <c r="Q490" s="101"/>
      <c r="R490" s="42"/>
      <c r="S490" s="42"/>
      <c r="T490" s="42"/>
      <c r="U490" s="42"/>
      <c r="V490" s="43"/>
    </row>
    <row r="491" spans="1:22" s="62" customFormat="1" ht="38.25" x14ac:dyDescent="0.2">
      <c r="A491" s="101" t="str">
        <f t="shared" si="910"/>
        <v>Spillage test (test-out)Current conditionNumber (seconds)PostBuilding/BuildingDetails/HealthAndSafety/CombustionAppliances/CombustionApplianceZone/CombustionApplianceTest/SpillageTest/CurrentCondition</v>
      </c>
      <c r="B491" s="42" t="s">
        <v>578</v>
      </c>
      <c r="C491" s="42" t="s">
        <v>119</v>
      </c>
      <c r="D491" s="42" t="s">
        <v>570</v>
      </c>
      <c r="E491" s="42" t="s">
        <v>20</v>
      </c>
      <c r="F491" s="43" t="str">
        <f t="shared" si="911"/>
        <v>X</v>
      </c>
      <c r="G491" s="42" t="s">
        <v>7</v>
      </c>
      <c r="H491" s="43" t="str">
        <f t="shared" si="911"/>
        <v/>
      </c>
      <c r="I491" s="42" t="s">
        <v>7</v>
      </c>
      <c r="J491" s="43" t="str">
        <f t="shared" ref="J491" si="988">IF(OR(I491="Required", I491="Dependent &amp; Required"), "X", "")</f>
        <v/>
      </c>
      <c r="K491" s="43" t="s">
        <v>20</v>
      </c>
      <c r="L491" s="43" t="str">
        <f t="shared" ref="L491" si="989">IF(OR(K491="Required", K491="Dependent &amp; Required"), "X", "")</f>
        <v>X</v>
      </c>
      <c r="M491" s="106" t="s">
        <v>1205</v>
      </c>
      <c r="N491" s="42" t="s">
        <v>296</v>
      </c>
      <c r="O491" s="42" t="s">
        <v>135</v>
      </c>
      <c r="P491" s="42" t="s">
        <v>1200</v>
      </c>
      <c r="Q491" s="101"/>
      <c r="R491" s="42"/>
      <c r="S491" s="42"/>
      <c r="T491" s="42"/>
      <c r="U491" s="42"/>
      <c r="V491" s="43"/>
    </row>
    <row r="492" spans="1:22" s="62" customFormat="1" ht="38.25" x14ac:dyDescent="0.2">
      <c r="A492" s="101" t="str">
        <f t="shared" si="910"/>
        <v>Spillage test (test-out)Test resultEnumerationPostBuilding/BuildingDetails/HealthAndSafety/CombustionAppliances/CombustionApplianceZone/CombustionApplianceTest/SpillageTest/TestResult</v>
      </c>
      <c r="B492" s="42" t="s">
        <v>578</v>
      </c>
      <c r="C492" s="42" t="s">
        <v>566</v>
      </c>
      <c r="D492" s="42" t="s">
        <v>504</v>
      </c>
      <c r="E492" s="42" t="s">
        <v>20</v>
      </c>
      <c r="F492" s="43" t="str">
        <f t="shared" si="911"/>
        <v>X</v>
      </c>
      <c r="G492" s="42" t="s">
        <v>7</v>
      </c>
      <c r="H492" s="43" t="str">
        <f t="shared" si="911"/>
        <v/>
      </c>
      <c r="I492" s="42" t="s">
        <v>7</v>
      </c>
      <c r="J492" s="43" t="str">
        <f t="shared" ref="J492" si="990">IF(OR(I492="Required", I492="Dependent &amp; Required"), "X", "")</f>
        <v/>
      </c>
      <c r="K492" s="43" t="s">
        <v>20</v>
      </c>
      <c r="L492" s="43" t="str">
        <f t="shared" ref="L492" si="991">IF(OR(K492="Required", K492="Dependent &amp; Required"), "X", "")</f>
        <v>X</v>
      </c>
      <c r="M492" s="106" t="s">
        <v>1205</v>
      </c>
      <c r="N492" s="42" t="s">
        <v>296</v>
      </c>
      <c r="O492" s="42" t="s">
        <v>136</v>
      </c>
      <c r="P492" s="42" t="s">
        <v>1200</v>
      </c>
      <c r="Q492" s="101"/>
      <c r="R492" s="42"/>
      <c r="S492" s="42"/>
      <c r="T492" s="42"/>
      <c r="U492" s="42"/>
      <c r="V492" s="43"/>
    </row>
    <row r="493" spans="1:22" s="62" customFormat="1" ht="38.25" x14ac:dyDescent="0.2">
      <c r="A493" s="101" t="str">
        <f t="shared" si="910"/>
        <v>Spillage test (test-out)Poor scenarioNumber (seconds)PostBuilding/BuildingDetails/HealthAndSafety/CombustionAppliances/CombustionApplianceZone/CombustionApplianceTest/SpillageTest/PoorCondition</v>
      </c>
      <c r="B493" s="42" t="s">
        <v>578</v>
      </c>
      <c r="C493" s="42" t="s">
        <v>123</v>
      </c>
      <c r="D493" s="42" t="s">
        <v>570</v>
      </c>
      <c r="E493" s="42" t="s">
        <v>20</v>
      </c>
      <c r="F493" s="43" t="str">
        <f t="shared" si="911"/>
        <v>X</v>
      </c>
      <c r="G493" s="42" t="s">
        <v>7</v>
      </c>
      <c r="H493" s="43" t="str">
        <f t="shared" si="911"/>
        <v/>
      </c>
      <c r="I493" s="42" t="s">
        <v>7</v>
      </c>
      <c r="J493" s="43" t="str">
        <f t="shared" ref="J493" si="992">IF(OR(I493="Required", I493="Dependent &amp; Required"), "X", "")</f>
        <v/>
      </c>
      <c r="K493" s="43" t="s">
        <v>20</v>
      </c>
      <c r="L493" s="43" t="str">
        <f t="shared" ref="L493" si="993">IF(OR(K493="Required", K493="Dependent &amp; Required"), "X", "")</f>
        <v>X</v>
      </c>
      <c r="M493" s="106" t="s">
        <v>1205</v>
      </c>
      <c r="N493" s="42" t="s">
        <v>296</v>
      </c>
      <c r="O493" s="42" t="s">
        <v>137</v>
      </c>
      <c r="P493" s="42" t="s">
        <v>1200</v>
      </c>
      <c r="Q493" s="101"/>
      <c r="R493" s="42"/>
      <c r="S493" s="42"/>
      <c r="T493" s="42"/>
      <c r="U493" s="42"/>
      <c r="V493" s="43"/>
    </row>
    <row r="494" spans="1:22" s="62" customFormat="1" x14ac:dyDescent="0.2">
      <c r="A494" s="101" t="str">
        <f t="shared" si="910"/>
        <v>Utility informationFuelEnumerationAnyUtility/UtilitiesorFuelProviders/UtilityFuelProvider/UtilityServiceTypeProvided</v>
      </c>
      <c r="B494" s="42" t="s">
        <v>469</v>
      </c>
      <c r="C494" s="42" t="s">
        <v>74</v>
      </c>
      <c r="D494" s="42" t="s">
        <v>504</v>
      </c>
      <c r="E494" s="42" t="s">
        <v>20</v>
      </c>
      <c r="F494" s="43" t="str">
        <f t="shared" si="911"/>
        <v>X</v>
      </c>
      <c r="G494" s="42" t="s">
        <v>7</v>
      </c>
      <c r="H494" s="43" t="str">
        <f t="shared" si="911"/>
        <v/>
      </c>
      <c r="I494" s="42" t="s">
        <v>20</v>
      </c>
      <c r="J494" s="43" t="str">
        <f t="shared" ref="J494" si="994">IF(OR(I494="Required", I494="Dependent &amp; Required"), "X", "")</f>
        <v>X</v>
      </c>
      <c r="K494" s="43" t="s">
        <v>20</v>
      </c>
      <c r="L494" s="43" t="str">
        <f t="shared" ref="L494" si="995">IF(OR(K494="Required", K494="Dependent &amp; Required"), "X", "")</f>
        <v>X</v>
      </c>
      <c r="M494" s="106" t="s">
        <v>1206</v>
      </c>
      <c r="N494" s="42" t="s">
        <v>31</v>
      </c>
      <c r="O494" s="42" t="s">
        <v>75</v>
      </c>
      <c r="P494" s="42" t="s">
        <v>1075</v>
      </c>
      <c r="Q494" s="101"/>
      <c r="R494" s="42"/>
      <c r="S494" s="42"/>
      <c r="T494" s="42"/>
      <c r="U494" s="42"/>
      <c r="V494" s="43"/>
    </row>
    <row r="495" spans="1:22" s="62" customFormat="1" ht="38.25" x14ac:dyDescent="0.2">
      <c r="A495" s="101" t="str">
        <f t="shared" si="910"/>
        <v>Utility informationUtility account numberNumberAnyUtility/UtilityFuelProviders/UtilityFuelProvider/UtilityAccountNumber</v>
      </c>
      <c r="B495" s="42" t="s">
        <v>469</v>
      </c>
      <c r="C495" s="42" t="s">
        <v>82</v>
      </c>
      <c r="D495" s="42" t="s">
        <v>503</v>
      </c>
      <c r="E495" s="42" t="s">
        <v>7</v>
      </c>
      <c r="F495" s="43" t="str">
        <f t="shared" si="911"/>
        <v/>
      </c>
      <c r="G495" s="42" t="s">
        <v>7</v>
      </c>
      <c r="H495" s="43" t="str">
        <f t="shared" si="911"/>
        <v/>
      </c>
      <c r="I495" s="42" t="s">
        <v>7</v>
      </c>
      <c r="J495" s="43" t="str">
        <f t="shared" ref="J495" si="996">IF(OR(I495="Required", I495="Dependent &amp; Required"), "X", "")</f>
        <v/>
      </c>
      <c r="K495" s="43" t="s">
        <v>7</v>
      </c>
      <c r="L495" s="43" t="str">
        <f t="shared" ref="L495" si="997">IF(OR(K495="Required", K495="Dependent &amp; Required"), "X", "")</f>
        <v/>
      </c>
      <c r="M495" s="106" t="s">
        <v>1206</v>
      </c>
      <c r="N495" s="42" t="s">
        <v>83</v>
      </c>
      <c r="O495" s="42" t="s">
        <v>84</v>
      </c>
      <c r="P495" s="42" t="s">
        <v>1200</v>
      </c>
      <c r="Q495" s="101"/>
      <c r="R495" s="42"/>
      <c r="S495" s="42"/>
      <c r="T495" s="42"/>
      <c r="U495" s="42"/>
      <c r="V495" s="43"/>
    </row>
    <row r="496" spans="1:22" s="62" customFormat="1" ht="38.25" x14ac:dyDescent="0.2">
      <c r="A496" s="101" t="str">
        <f t="shared" si="910"/>
        <v>Utility informationUtility nameTextAnyUtility/UtilitiesorFuelProviders/UtilityFuelProvider/UtilityName</v>
      </c>
      <c r="B496" s="42" t="s">
        <v>469</v>
      </c>
      <c r="C496" s="42" t="s">
        <v>85</v>
      </c>
      <c r="D496" s="42" t="s">
        <v>516</v>
      </c>
      <c r="E496" s="42" t="s">
        <v>7</v>
      </c>
      <c r="F496" s="43" t="str">
        <f t="shared" si="911"/>
        <v/>
      </c>
      <c r="G496" s="42" t="s">
        <v>7</v>
      </c>
      <c r="H496" s="43" t="str">
        <f t="shared" si="911"/>
        <v/>
      </c>
      <c r="I496" s="42" t="s">
        <v>20</v>
      </c>
      <c r="J496" s="43" t="str">
        <f t="shared" ref="J496" si="998">IF(OR(I496="Required", I496="Dependent &amp; Required"), "X", "")</f>
        <v>X</v>
      </c>
      <c r="K496" s="43" t="s">
        <v>7</v>
      </c>
      <c r="L496" s="43" t="str">
        <f t="shared" ref="L496" si="999">IF(OR(K496="Required", K496="Dependent &amp; Required"), "X", "")</f>
        <v/>
      </c>
      <c r="M496" s="106" t="s">
        <v>1206</v>
      </c>
      <c r="N496" s="42" t="s">
        <v>83</v>
      </c>
      <c r="O496" s="42" t="s">
        <v>86</v>
      </c>
      <c r="P496" s="42" t="s">
        <v>1073</v>
      </c>
      <c r="Q496" s="101"/>
      <c r="R496" s="42"/>
      <c r="S496" s="42"/>
      <c r="T496" s="42"/>
      <c r="U496" s="42"/>
      <c r="V496" s="43"/>
    </row>
    <row r="497" spans="1:22" s="62" customFormat="1" ht="25.5" x14ac:dyDescent="0.2">
      <c r="A497" s="101" t="str">
        <f t="shared" si="910"/>
        <v>Vapor retarderVapor retarder installedBooleanPreBuilding/BuildingDetails/HealthAndSafety/MoistureControl/MoistureControlImprovement/VaporRetardersInstalled</v>
      </c>
      <c r="B497" s="42" t="s">
        <v>647</v>
      </c>
      <c r="C497" s="42" t="s">
        <v>257</v>
      </c>
      <c r="D497" s="42" t="s">
        <v>520</v>
      </c>
      <c r="E497" s="42" t="s">
        <v>20</v>
      </c>
      <c r="F497" s="43" t="str">
        <f t="shared" si="911"/>
        <v>X</v>
      </c>
      <c r="G497" s="42" t="s">
        <v>7</v>
      </c>
      <c r="H497" s="43" t="str">
        <f t="shared" si="911"/>
        <v/>
      </c>
      <c r="I497" s="42" t="s">
        <v>7</v>
      </c>
      <c r="J497" s="43" t="str">
        <f t="shared" ref="J497" si="1000">IF(OR(I497="Required", I497="Dependent &amp; Required"), "X", "")</f>
        <v/>
      </c>
      <c r="K497" s="43" t="s">
        <v>20</v>
      </c>
      <c r="L497" s="43" t="str">
        <f t="shared" ref="L497" si="1001">IF(OR(K497="Required", K497="Dependent &amp; Required"), "X", "")</f>
        <v>X</v>
      </c>
      <c r="M497" s="106" t="s">
        <v>1204</v>
      </c>
      <c r="N497" s="42" t="s">
        <v>21</v>
      </c>
      <c r="O497" s="42" t="s">
        <v>258</v>
      </c>
      <c r="P497" s="42" t="s">
        <v>1200</v>
      </c>
      <c r="Q497" s="101"/>
      <c r="R497" s="42"/>
      <c r="S497" s="42"/>
      <c r="T497" s="42"/>
      <c r="U497" s="42"/>
      <c r="V497" s="43"/>
    </row>
    <row r="498" spans="1:22" s="62" customFormat="1" ht="25.5" x14ac:dyDescent="0.2">
      <c r="A498" s="101" t="str">
        <f t="shared" si="910"/>
        <v>Vapor retarderVapor retarder installedBooleanProposedBuilding/BuildingDetails/HealthAndSafety/MoistureControl/MoistureControlImprovement/VaporRetardersInstalled</v>
      </c>
      <c r="B498" s="42" t="s">
        <v>647</v>
      </c>
      <c r="C498" s="42" t="s">
        <v>257</v>
      </c>
      <c r="D498" s="42" t="s">
        <v>520</v>
      </c>
      <c r="E498" s="42" t="s">
        <v>20</v>
      </c>
      <c r="F498" s="43" t="str">
        <f t="shared" si="911"/>
        <v>X</v>
      </c>
      <c r="G498" s="42" t="s">
        <v>7</v>
      </c>
      <c r="H498" s="43" t="str">
        <f t="shared" si="911"/>
        <v/>
      </c>
      <c r="I498" s="42" t="s">
        <v>7</v>
      </c>
      <c r="J498" s="43" t="str">
        <f t="shared" ref="J498" si="1002">IF(OR(I498="Required", I498="Dependent &amp; Required"), "X", "")</f>
        <v/>
      </c>
      <c r="K498" s="43" t="s">
        <v>7</v>
      </c>
      <c r="L498" s="43" t="str">
        <f t="shared" ref="L498" si="1003">IF(OR(K498="Required", K498="Dependent &amp; Required"), "X", "")</f>
        <v/>
      </c>
      <c r="M498" s="106" t="s">
        <v>1203</v>
      </c>
      <c r="N498" s="42" t="s">
        <v>28</v>
      </c>
      <c r="O498" s="42" t="s">
        <v>258</v>
      </c>
      <c r="P498" s="42" t="s">
        <v>1200</v>
      </c>
      <c r="Q498" s="101"/>
      <c r="R498" s="42"/>
      <c r="S498" s="42"/>
      <c r="T498" s="42"/>
      <c r="U498" s="42"/>
      <c r="V498" s="43"/>
    </row>
    <row r="499" spans="1:22" s="62" customFormat="1" ht="38.25" x14ac:dyDescent="0.2">
      <c r="A499" s="101" t="str">
        <f t="shared" si="910"/>
        <v>Vapor retarderVapor retarder installedBooleanPostBuilding/BuildingDetails/HealthAndSafety/MoistureControl/MoistureControlImprovement/VaporRetardersInstalled</v>
      </c>
      <c r="B499" s="42" t="s">
        <v>647</v>
      </c>
      <c r="C499" s="42" t="s">
        <v>257</v>
      </c>
      <c r="D499" s="42" t="s">
        <v>520</v>
      </c>
      <c r="E499" s="42" t="s">
        <v>20</v>
      </c>
      <c r="F499" s="43" t="str">
        <f t="shared" si="911"/>
        <v>X</v>
      </c>
      <c r="G499" s="42" t="s">
        <v>7</v>
      </c>
      <c r="H499" s="43" t="str">
        <f t="shared" si="911"/>
        <v/>
      </c>
      <c r="I499" s="42" t="s">
        <v>7</v>
      </c>
      <c r="J499" s="43" t="str">
        <f t="shared" ref="J499" si="1004">IF(OR(I499="Required", I499="Dependent &amp; Required"), "X", "")</f>
        <v/>
      </c>
      <c r="K499" s="43" t="s">
        <v>20</v>
      </c>
      <c r="L499" s="43" t="str">
        <f t="shared" ref="L499" si="1005">IF(OR(K499="Required", K499="Dependent &amp; Required"), "X", "")</f>
        <v>X</v>
      </c>
      <c r="M499" s="106" t="s">
        <v>1205</v>
      </c>
      <c r="N499" s="42" t="s">
        <v>296</v>
      </c>
      <c r="O499" s="42" t="s">
        <v>258</v>
      </c>
      <c r="P499" s="42" t="s">
        <v>1200</v>
      </c>
      <c r="Q499" s="101"/>
      <c r="R499" s="42"/>
      <c r="S499" s="42"/>
      <c r="T499" s="42"/>
      <c r="U499" s="42"/>
      <c r="V499" s="43"/>
    </row>
    <row r="500" spans="1:22" s="62" customFormat="1" ht="25.5" x14ac:dyDescent="0.2">
      <c r="A500" s="101" t="str">
        <f t="shared" si="910"/>
        <v>Ventilation fansUsed for whole building ventilationBooleanPreBuilding/BuildingDetails/Systems/MechanicalVentilation/VentilationFans/VentilationFan/UsedForWholeBuildingVentilation</v>
      </c>
      <c r="B500" s="42" t="s">
        <v>648</v>
      </c>
      <c r="C500" s="42" t="s">
        <v>612</v>
      </c>
      <c r="D500" s="42" t="s">
        <v>520</v>
      </c>
      <c r="E500" s="42" t="s">
        <v>7</v>
      </c>
      <c r="F500" s="43" t="str">
        <f t="shared" si="911"/>
        <v/>
      </c>
      <c r="G500" s="42" t="s">
        <v>7</v>
      </c>
      <c r="H500" s="43" t="str">
        <f t="shared" si="911"/>
        <v/>
      </c>
      <c r="I500" s="42" t="s">
        <v>7</v>
      </c>
      <c r="J500" s="43" t="str">
        <f t="shared" ref="J500" si="1006">IF(OR(I500="Required", I500="Dependent &amp; Required"), "X", "")</f>
        <v/>
      </c>
      <c r="K500" s="43" t="s">
        <v>7</v>
      </c>
      <c r="L500" s="43" t="str">
        <f t="shared" ref="L500" si="1007">IF(OR(K500="Required", K500="Dependent &amp; Required"), "X", "")</f>
        <v/>
      </c>
      <c r="M500" s="106" t="s">
        <v>1204</v>
      </c>
      <c r="N500" s="42" t="s">
        <v>21</v>
      </c>
      <c r="O500" s="42" t="s">
        <v>613</v>
      </c>
      <c r="P500" s="42" t="s">
        <v>1200</v>
      </c>
      <c r="Q500" s="101"/>
      <c r="R500" s="42"/>
      <c r="S500" s="42"/>
      <c r="T500" s="42"/>
      <c r="U500" s="42"/>
      <c r="V500" s="43"/>
    </row>
    <row r="501" spans="1:22" s="62" customFormat="1" ht="25.5" x14ac:dyDescent="0.2">
      <c r="A501" s="101" t="str">
        <f t="shared" si="910"/>
        <v>Ventilation fansUsed for whole building ventilationBooleanProposedBuilding/BuildingDetails/Systems/MechanicalVentilation/VentilationFans/VentilationFan/UsedForWholeBuildingVentilation</v>
      </c>
      <c r="B501" s="42" t="s">
        <v>648</v>
      </c>
      <c r="C501" s="42" t="s">
        <v>612</v>
      </c>
      <c r="D501" s="42" t="s">
        <v>520</v>
      </c>
      <c r="E501" s="42" t="s">
        <v>7</v>
      </c>
      <c r="F501" s="43" t="str">
        <f t="shared" si="911"/>
        <v/>
      </c>
      <c r="G501" s="42" t="s">
        <v>7</v>
      </c>
      <c r="H501" s="43" t="str">
        <f t="shared" si="911"/>
        <v/>
      </c>
      <c r="I501" s="42" t="s">
        <v>7</v>
      </c>
      <c r="J501" s="43" t="str">
        <f t="shared" ref="J501" si="1008">IF(OR(I501="Required", I501="Dependent &amp; Required"), "X", "")</f>
        <v/>
      </c>
      <c r="K501" s="43" t="s">
        <v>7</v>
      </c>
      <c r="L501" s="43" t="str">
        <f t="shared" ref="L501" si="1009">IF(OR(K501="Required", K501="Dependent &amp; Required"), "X", "")</f>
        <v/>
      </c>
      <c r="M501" s="106" t="s">
        <v>1203</v>
      </c>
      <c r="N501" s="42" t="s">
        <v>28</v>
      </c>
      <c r="O501" s="42" t="s">
        <v>613</v>
      </c>
      <c r="P501" s="42" t="s">
        <v>1200</v>
      </c>
      <c r="Q501" s="101"/>
      <c r="R501" s="42"/>
      <c r="S501" s="42"/>
      <c r="T501" s="42"/>
      <c r="U501" s="42"/>
      <c r="V501" s="43"/>
    </row>
    <row r="502" spans="1:22" s="62" customFormat="1" ht="38.25" x14ac:dyDescent="0.2">
      <c r="A502" s="101" t="str">
        <f t="shared" si="910"/>
        <v>Ventilation fansUsed for whole building ventilationBooleanPostBuilding/BuildingDetails/Systems/MechanicalVentilation/VentilationFans/VentilationFan/UsedForWholeBuildingVentilation</v>
      </c>
      <c r="B502" s="42" t="s">
        <v>648</v>
      </c>
      <c r="C502" s="42" t="s">
        <v>612</v>
      </c>
      <c r="D502" s="42" t="s">
        <v>520</v>
      </c>
      <c r="E502" s="42" t="s">
        <v>7</v>
      </c>
      <c r="F502" s="43" t="str">
        <f t="shared" si="911"/>
        <v/>
      </c>
      <c r="G502" s="42" t="s">
        <v>7</v>
      </c>
      <c r="H502" s="43" t="str">
        <f t="shared" si="911"/>
        <v/>
      </c>
      <c r="I502" s="42" t="s">
        <v>7</v>
      </c>
      <c r="J502" s="43" t="str">
        <f t="shared" ref="J502" si="1010">IF(OR(I502="Required", I502="Dependent &amp; Required"), "X", "")</f>
        <v/>
      </c>
      <c r="K502" s="43" t="s">
        <v>7</v>
      </c>
      <c r="L502" s="43" t="str">
        <f t="shared" ref="L502" si="1011">IF(OR(K502="Required", K502="Dependent &amp; Required"), "X", "")</f>
        <v/>
      </c>
      <c r="M502" s="106" t="s">
        <v>1205</v>
      </c>
      <c r="N502" s="42" t="s">
        <v>296</v>
      </c>
      <c r="O502" s="42" t="s">
        <v>613</v>
      </c>
      <c r="P502" s="42" t="s">
        <v>1200</v>
      </c>
      <c r="Q502" s="101"/>
      <c r="R502" s="42"/>
      <c r="S502" s="42"/>
      <c r="T502" s="42"/>
      <c r="U502" s="42"/>
      <c r="V502" s="43"/>
    </row>
    <row r="503" spans="1:22" s="62" customFormat="1" ht="25.5" x14ac:dyDescent="0.2">
      <c r="A503" s="101" t="str">
        <f t="shared" si="910"/>
        <v>Wall insulationInsulation materialEnumerationPreBuilding/BuildingDetails/Enclosure/Walls/Wall/Insulation/Layer/InsulationMaterial/&lt;material&gt;</v>
      </c>
      <c r="B503" s="42" t="s">
        <v>582</v>
      </c>
      <c r="C503" s="42" t="s">
        <v>190</v>
      </c>
      <c r="D503" s="42" t="s">
        <v>504</v>
      </c>
      <c r="E503" s="42" t="s">
        <v>7</v>
      </c>
      <c r="F503" s="43" t="str">
        <f t="shared" si="911"/>
        <v/>
      </c>
      <c r="G503" s="42" t="s">
        <v>7</v>
      </c>
      <c r="H503" s="43" t="str">
        <f t="shared" si="911"/>
        <v/>
      </c>
      <c r="I503" s="42" t="s">
        <v>20</v>
      </c>
      <c r="J503" s="43" t="str">
        <f t="shared" ref="J503" si="1012">IF(OR(I503="Required", I503="Dependent &amp; Required"), "X", "")</f>
        <v>X</v>
      </c>
      <c r="K503" s="43" t="s">
        <v>7</v>
      </c>
      <c r="L503" s="43" t="str">
        <f t="shared" ref="L503" si="1013">IF(OR(K503="Required", K503="Dependent &amp; Required"), "X", "")</f>
        <v/>
      </c>
      <c r="M503" s="106" t="s">
        <v>1204</v>
      </c>
      <c r="N503" s="42" t="s">
        <v>21</v>
      </c>
      <c r="O503" s="42" t="s">
        <v>212</v>
      </c>
      <c r="P503" s="42" t="s">
        <v>954</v>
      </c>
      <c r="Q503" s="101"/>
      <c r="R503" s="42"/>
      <c r="S503" s="42"/>
      <c r="T503" s="42"/>
      <c r="U503" s="42"/>
      <c r="V503" s="43"/>
    </row>
    <row r="504" spans="1:22" s="62" customFormat="1" ht="25.5" x14ac:dyDescent="0.2">
      <c r="A504" s="101" t="str">
        <f t="shared" si="910"/>
        <v>Wall insulationInsulation materialEnumerationPreBuilding/BuildingDetails/Enclosure/Walls/Wall/Insulation/Layer/InsulationMaterial/&lt;material&gt;/&lt;type&gt;</v>
      </c>
      <c r="B504" s="42" t="s">
        <v>582</v>
      </c>
      <c r="C504" s="42" t="s">
        <v>190</v>
      </c>
      <c r="D504" s="42" t="s">
        <v>504</v>
      </c>
      <c r="E504" s="42" t="s">
        <v>7</v>
      </c>
      <c r="F504" s="43" t="str">
        <f t="shared" si="911"/>
        <v/>
      </c>
      <c r="G504" s="42" t="s">
        <v>7</v>
      </c>
      <c r="H504" s="43" t="str">
        <f t="shared" si="911"/>
        <v/>
      </c>
      <c r="I504" s="42" t="s">
        <v>20</v>
      </c>
      <c r="J504" s="43" t="str">
        <f t="shared" ref="J504" si="1014">IF(OR(I504="Required", I504="Dependent &amp; Required"), "X", "")</f>
        <v>X</v>
      </c>
      <c r="K504" s="43" t="s">
        <v>7</v>
      </c>
      <c r="L504" s="43" t="str">
        <f t="shared" ref="L504" si="1015">IF(OR(K504="Required", K504="Dependent &amp; Required"), "X", "")</f>
        <v/>
      </c>
      <c r="M504" s="106" t="s">
        <v>1204</v>
      </c>
      <c r="N504" s="42" t="s">
        <v>21</v>
      </c>
      <c r="O504" s="42" t="s">
        <v>213</v>
      </c>
      <c r="P504" s="42" t="s">
        <v>954</v>
      </c>
      <c r="Q504" s="101"/>
      <c r="R504" s="42"/>
      <c r="S504" s="42"/>
      <c r="T504" s="42"/>
      <c r="U504" s="42"/>
      <c r="V504" s="43"/>
    </row>
    <row r="505" spans="1:22" s="62" customFormat="1" ht="25.5" x14ac:dyDescent="0.2">
      <c r="A505" s="101" t="str">
        <f t="shared" si="910"/>
        <v>Wall insulationMisaligned insulationBooleanPreBuilding/BuildingDetails/Enclosure/Walls/Wall/Insulation/MisalignedInsulation</v>
      </c>
      <c r="B505" s="42" t="s">
        <v>582</v>
      </c>
      <c r="C505" s="42" t="s">
        <v>193</v>
      </c>
      <c r="D505" s="42" t="s">
        <v>520</v>
      </c>
      <c r="E505" s="42" t="s">
        <v>7</v>
      </c>
      <c r="F505" s="43" t="str">
        <f t="shared" si="911"/>
        <v/>
      </c>
      <c r="G505" s="42" t="s">
        <v>7</v>
      </c>
      <c r="H505" s="43" t="str">
        <f t="shared" si="911"/>
        <v/>
      </c>
      <c r="I505" s="42" t="s">
        <v>7</v>
      </c>
      <c r="J505" s="43" t="str">
        <f t="shared" ref="J505" si="1016">IF(OR(I505="Required", I505="Dependent &amp; Required"), "X", "")</f>
        <v/>
      </c>
      <c r="K505" s="43" t="s">
        <v>7</v>
      </c>
      <c r="L505" s="43" t="str">
        <f t="shared" ref="L505" si="1017">IF(OR(K505="Required", K505="Dependent &amp; Required"), "X", "")</f>
        <v/>
      </c>
      <c r="M505" s="106" t="s">
        <v>1204</v>
      </c>
      <c r="N505" s="42" t="s">
        <v>21</v>
      </c>
      <c r="O505" s="42" t="s">
        <v>214</v>
      </c>
      <c r="P505" s="42" t="s">
        <v>1200</v>
      </c>
      <c r="Q505" s="101"/>
      <c r="R505" s="42"/>
      <c r="S505" s="42"/>
      <c r="T505" s="42"/>
      <c r="U505" s="42"/>
      <c r="V505" s="43"/>
    </row>
    <row r="506" spans="1:22" s="62" customFormat="1" ht="25.5" x14ac:dyDescent="0.2">
      <c r="A506" s="101" t="str">
        <f t="shared" si="910"/>
        <v>Wall insulationInsulation nominal R-valueNumberPreBuilding/BuildingDetails/Enclosure/Walls/Wall/Insulation/Layer/NominalRValue</v>
      </c>
      <c r="B506" s="42" t="s">
        <v>582</v>
      </c>
      <c r="C506" s="42" t="s">
        <v>195</v>
      </c>
      <c r="D506" s="42" t="s">
        <v>503</v>
      </c>
      <c r="E506" s="42" t="s">
        <v>20</v>
      </c>
      <c r="F506" s="43" t="str">
        <f t="shared" si="911"/>
        <v>X</v>
      </c>
      <c r="G506" s="42" t="s">
        <v>20</v>
      </c>
      <c r="H506" s="43" t="str">
        <f t="shared" si="911"/>
        <v>X</v>
      </c>
      <c r="I506" s="42" t="s">
        <v>20</v>
      </c>
      <c r="J506" s="43" t="str">
        <f t="shared" ref="J506" si="1018">IF(OR(I506="Required", I506="Dependent &amp; Required"), "X", "")</f>
        <v>X</v>
      </c>
      <c r="K506" s="43" t="s">
        <v>20</v>
      </c>
      <c r="L506" s="43" t="str">
        <f t="shared" ref="L506" si="1019">IF(OR(K506="Required", K506="Dependent &amp; Required"), "X", "")</f>
        <v>X</v>
      </c>
      <c r="M506" s="106" t="s">
        <v>1204</v>
      </c>
      <c r="N506" s="42" t="s">
        <v>21</v>
      </c>
      <c r="O506" s="42" t="s">
        <v>215</v>
      </c>
      <c r="P506" s="42" t="s">
        <v>955</v>
      </c>
      <c r="Q506" s="101"/>
      <c r="R506" s="42"/>
      <c r="S506" s="42"/>
      <c r="T506" s="42"/>
      <c r="U506" s="42"/>
      <c r="V506" s="43"/>
    </row>
    <row r="507" spans="1:22" s="62" customFormat="1" ht="25.5" x14ac:dyDescent="0.2">
      <c r="A507" s="101" t="str">
        <f t="shared" si="910"/>
        <v>Wall insulationInsulation thicknessNumber (inches)PreBuilding/BuildingDetails/Enclosure/Walls/Wall/Insulation/Layer/Thickness</v>
      </c>
      <c r="B507" s="42" t="s">
        <v>582</v>
      </c>
      <c r="C507" s="42" t="s">
        <v>198</v>
      </c>
      <c r="D507" s="42" t="s">
        <v>581</v>
      </c>
      <c r="E507" s="42" t="s">
        <v>7</v>
      </c>
      <c r="F507" s="43" t="str">
        <f t="shared" si="911"/>
        <v/>
      </c>
      <c r="G507" s="42" t="s">
        <v>7</v>
      </c>
      <c r="H507" s="43" t="str">
        <f t="shared" si="911"/>
        <v/>
      </c>
      <c r="I507" s="42" t="s">
        <v>7</v>
      </c>
      <c r="J507" s="43" t="str">
        <f t="shared" ref="J507" si="1020">IF(OR(I507="Required", I507="Dependent &amp; Required"), "X", "")</f>
        <v/>
      </c>
      <c r="K507" s="43" t="s">
        <v>7</v>
      </c>
      <c r="L507" s="43" t="str">
        <f t="shared" ref="L507" si="1021">IF(OR(K507="Required", K507="Dependent &amp; Required"), "X", "")</f>
        <v/>
      </c>
      <c r="M507" s="106" t="s">
        <v>1204</v>
      </c>
      <c r="N507" s="42" t="s">
        <v>21</v>
      </c>
      <c r="O507" s="42" t="s">
        <v>216</v>
      </c>
      <c r="P507" s="42" t="s">
        <v>1200</v>
      </c>
      <c r="Q507" s="101"/>
      <c r="R507" s="42"/>
      <c r="S507" s="42"/>
      <c r="T507" s="42"/>
      <c r="U507" s="42"/>
      <c r="V507" s="43"/>
    </row>
    <row r="508" spans="1:22" s="62" customFormat="1" ht="25.5" x14ac:dyDescent="0.2">
      <c r="A508" s="101" t="str">
        <f t="shared" si="910"/>
        <v>Wall insulationSurface areaNumber (sq.ft.)PreBuilding/BuildingDetails/Enclosure/Walls/Wall/Area</v>
      </c>
      <c r="B508" s="42" t="s">
        <v>582</v>
      </c>
      <c r="C508" s="42" t="s">
        <v>205</v>
      </c>
      <c r="D508" s="42" t="s">
        <v>584</v>
      </c>
      <c r="E508" s="42" t="s">
        <v>7</v>
      </c>
      <c r="F508" s="43" t="str">
        <f t="shared" si="911"/>
        <v/>
      </c>
      <c r="G508" s="42" t="s">
        <v>7</v>
      </c>
      <c r="H508" s="43" t="str">
        <f t="shared" si="911"/>
        <v/>
      </c>
      <c r="I508" s="42" t="s">
        <v>7</v>
      </c>
      <c r="J508" s="43" t="str">
        <f t="shared" ref="J508" si="1022">IF(OR(I508="Required", I508="Dependent &amp; Required"), "X", "")</f>
        <v/>
      </c>
      <c r="K508" s="43" t="s">
        <v>7</v>
      </c>
      <c r="L508" s="43" t="str">
        <f t="shared" ref="L508" si="1023">IF(OR(K508="Required", K508="Dependent &amp; Required"), "X", "")</f>
        <v/>
      </c>
      <c r="M508" s="106" t="s">
        <v>1204</v>
      </c>
      <c r="N508" s="42" t="s">
        <v>21</v>
      </c>
      <c r="O508" s="42" t="s">
        <v>217</v>
      </c>
      <c r="P508" s="42" t="s">
        <v>1200</v>
      </c>
      <c r="Q508" s="101"/>
      <c r="R508" s="42"/>
      <c r="S508" s="42"/>
      <c r="T508" s="42"/>
      <c r="U508" s="42"/>
      <c r="V508" s="43"/>
    </row>
    <row r="509" spans="1:22" s="62" customFormat="1" ht="25.5" x14ac:dyDescent="0.2">
      <c r="A509" s="101" t="str">
        <f t="shared" si="910"/>
        <v>Wall insulationInsulation materialEnumerationProposedBuilding/BuildingDetails/Enclosure/Walls/Wall/Insulation/Layer/InsulationMaterial/&lt;material&gt;</v>
      </c>
      <c r="B509" s="42" t="s">
        <v>582</v>
      </c>
      <c r="C509" s="42" t="s">
        <v>190</v>
      </c>
      <c r="D509" s="42" t="s">
        <v>504</v>
      </c>
      <c r="E509" s="42" t="s">
        <v>7</v>
      </c>
      <c r="F509" s="43" t="str">
        <f t="shared" si="911"/>
        <v/>
      </c>
      <c r="G509" s="42" t="s">
        <v>7</v>
      </c>
      <c r="H509" s="43" t="str">
        <f t="shared" si="911"/>
        <v/>
      </c>
      <c r="I509" s="42" t="s">
        <v>20</v>
      </c>
      <c r="J509" s="43" t="str">
        <f t="shared" ref="J509" si="1024">IF(OR(I509="Required", I509="Dependent &amp; Required"), "X", "")</f>
        <v>X</v>
      </c>
      <c r="K509" s="43" t="s">
        <v>7</v>
      </c>
      <c r="L509" s="43" t="str">
        <f t="shared" ref="L509" si="1025">IF(OR(K509="Required", K509="Dependent &amp; Required"), "X", "")</f>
        <v/>
      </c>
      <c r="M509" s="106" t="s">
        <v>1203</v>
      </c>
      <c r="N509" s="42" t="s">
        <v>28</v>
      </c>
      <c r="O509" s="42" t="s">
        <v>212</v>
      </c>
      <c r="P509" s="42" t="s">
        <v>954</v>
      </c>
      <c r="Q509" s="101"/>
      <c r="R509" s="42"/>
      <c r="S509" s="42"/>
      <c r="T509" s="42"/>
      <c r="U509" s="42"/>
      <c r="V509" s="43"/>
    </row>
    <row r="510" spans="1:22" s="62" customFormat="1" ht="25.5" x14ac:dyDescent="0.2">
      <c r="A510" s="101" t="str">
        <f t="shared" si="910"/>
        <v>Wall insulationInsulation materialEnumerationProposedBuilding/BuildingDetails/Enclosure/Walls/Wall/Insulation/Layer/InsulationMaterial/&lt;material&gt;/&lt;type&gt;</v>
      </c>
      <c r="B510" s="42" t="s">
        <v>582</v>
      </c>
      <c r="C510" s="42" t="s">
        <v>190</v>
      </c>
      <c r="D510" s="42" t="s">
        <v>504</v>
      </c>
      <c r="E510" s="42" t="s">
        <v>7</v>
      </c>
      <c r="F510" s="43" t="str">
        <f t="shared" si="911"/>
        <v/>
      </c>
      <c r="G510" s="42" t="s">
        <v>7</v>
      </c>
      <c r="H510" s="43" t="str">
        <f t="shared" si="911"/>
        <v/>
      </c>
      <c r="I510" s="42" t="s">
        <v>20</v>
      </c>
      <c r="J510" s="43" t="str">
        <f t="shared" ref="J510" si="1026">IF(OR(I510="Required", I510="Dependent &amp; Required"), "X", "")</f>
        <v>X</v>
      </c>
      <c r="K510" s="43" t="s">
        <v>7</v>
      </c>
      <c r="L510" s="43" t="str">
        <f t="shared" ref="L510" si="1027">IF(OR(K510="Required", K510="Dependent &amp; Required"), "X", "")</f>
        <v/>
      </c>
      <c r="M510" s="106" t="s">
        <v>1203</v>
      </c>
      <c r="N510" s="42" t="s">
        <v>28</v>
      </c>
      <c r="O510" s="42" t="s">
        <v>213</v>
      </c>
      <c r="P510" s="42" t="s">
        <v>954</v>
      </c>
      <c r="Q510" s="101"/>
      <c r="R510" s="42"/>
      <c r="S510" s="42"/>
      <c r="T510" s="42"/>
      <c r="U510" s="42"/>
      <c r="V510" s="43"/>
    </row>
    <row r="511" spans="1:22" s="62" customFormat="1" ht="25.5" x14ac:dyDescent="0.2">
      <c r="A511" s="101" t="str">
        <f t="shared" si="910"/>
        <v>Wall insulationMisaligned insulationBooleanProposedBuilding/BuildingDetails/Enclosure/Walls/Wall/Insulation/MisalignedInsulation</v>
      </c>
      <c r="B511" s="42" t="s">
        <v>582</v>
      </c>
      <c r="C511" s="42" t="s">
        <v>193</v>
      </c>
      <c r="D511" s="42" t="s">
        <v>520</v>
      </c>
      <c r="E511" s="42" t="s">
        <v>7</v>
      </c>
      <c r="F511" s="43" t="str">
        <f t="shared" si="911"/>
        <v/>
      </c>
      <c r="G511" s="42" t="s">
        <v>7</v>
      </c>
      <c r="H511" s="43" t="str">
        <f t="shared" si="911"/>
        <v/>
      </c>
      <c r="I511" s="42" t="s">
        <v>7</v>
      </c>
      <c r="J511" s="43" t="str">
        <f t="shared" ref="J511" si="1028">IF(OR(I511="Required", I511="Dependent &amp; Required"), "X", "")</f>
        <v/>
      </c>
      <c r="K511" s="43" t="s">
        <v>7</v>
      </c>
      <c r="L511" s="43" t="str">
        <f t="shared" ref="L511" si="1029">IF(OR(K511="Required", K511="Dependent &amp; Required"), "X", "")</f>
        <v/>
      </c>
      <c r="M511" s="106" t="s">
        <v>1203</v>
      </c>
      <c r="N511" s="42" t="s">
        <v>28</v>
      </c>
      <c r="O511" s="42" t="s">
        <v>214</v>
      </c>
      <c r="P511" s="42" t="s">
        <v>1200</v>
      </c>
      <c r="Q511" s="101"/>
      <c r="R511" s="42"/>
      <c r="S511" s="42"/>
      <c r="T511" s="42"/>
      <c r="U511" s="42"/>
      <c r="V511" s="43"/>
    </row>
    <row r="512" spans="1:22" s="62" customFormat="1" ht="25.5" x14ac:dyDescent="0.2">
      <c r="A512" s="101" t="str">
        <f t="shared" si="910"/>
        <v>Wall insulationInsulation nominal R-valueNumberProposedBuilding/BuildingDetails/Enclosure/Walls/Wall/Insulation/Layer/NominalRValue</v>
      </c>
      <c r="B512" s="42" t="s">
        <v>582</v>
      </c>
      <c r="C512" s="42" t="s">
        <v>195</v>
      </c>
      <c r="D512" s="42" t="s">
        <v>503</v>
      </c>
      <c r="E512" s="42" t="s">
        <v>20</v>
      </c>
      <c r="F512" s="43" t="str">
        <f t="shared" si="911"/>
        <v>X</v>
      </c>
      <c r="G512" s="42" t="s">
        <v>20</v>
      </c>
      <c r="H512" s="43" t="str">
        <f t="shared" si="911"/>
        <v>X</v>
      </c>
      <c r="I512" s="42" t="s">
        <v>20</v>
      </c>
      <c r="J512" s="43" t="str">
        <f t="shared" ref="J512" si="1030">IF(OR(I512="Required", I512="Dependent &amp; Required"), "X", "")</f>
        <v>X</v>
      </c>
      <c r="K512" s="43" t="s">
        <v>7</v>
      </c>
      <c r="L512" s="43" t="str">
        <f t="shared" ref="L512" si="1031">IF(OR(K512="Required", K512="Dependent &amp; Required"), "X", "")</f>
        <v/>
      </c>
      <c r="M512" s="106" t="s">
        <v>1203</v>
      </c>
      <c r="N512" s="42" t="s">
        <v>28</v>
      </c>
      <c r="O512" s="42" t="s">
        <v>215</v>
      </c>
      <c r="P512" s="42" t="s">
        <v>955</v>
      </c>
      <c r="Q512" s="101"/>
      <c r="R512" s="42"/>
      <c r="S512" s="42"/>
      <c r="T512" s="42"/>
      <c r="U512" s="42"/>
      <c r="V512" s="43"/>
    </row>
    <row r="513" spans="1:22" s="62" customFormat="1" ht="25.5" x14ac:dyDescent="0.2">
      <c r="A513" s="101" t="str">
        <f t="shared" si="910"/>
        <v>Wall insulationInsulation thicknessNumber (inches)ProposedBuilding/BuildingDetails/Enclosure/Walls/Wall/Insulation/Layer/Thickness</v>
      </c>
      <c r="B513" s="42" t="s">
        <v>582</v>
      </c>
      <c r="C513" s="42" t="s">
        <v>198</v>
      </c>
      <c r="D513" s="42" t="s">
        <v>581</v>
      </c>
      <c r="E513" s="42" t="s">
        <v>7</v>
      </c>
      <c r="F513" s="43" t="str">
        <f t="shared" si="911"/>
        <v/>
      </c>
      <c r="G513" s="42" t="s">
        <v>7</v>
      </c>
      <c r="H513" s="43" t="str">
        <f t="shared" si="911"/>
        <v/>
      </c>
      <c r="I513" s="42" t="s">
        <v>7</v>
      </c>
      <c r="J513" s="43" t="str">
        <f t="shared" ref="J513" si="1032">IF(OR(I513="Required", I513="Dependent &amp; Required"), "X", "")</f>
        <v/>
      </c>
      <c r="K513" s="43" t="s">
        <v>7</v>
      </c>
      <c r="L513" s="43" t="str">
        <f t="shared" ref="L513" si="1033">IF(OR(K513="Required", K513="Dependent &amp; Required"), "X", "")</f>
        <v/>
      </c>
      <c r="M513" s="106" t="s">
        <v>1203</v>
      </c>
      <c r="N513" s="42" t="s">
        <v>28</v>
      </c>
      <c r="O513" s="42" t="s">
        <v>216</v>
      </c>
      <c r="P513" s="42" t="s">
        <v>1200</v>
      </c>
      <c r="Q513" s="101"/>
      <c r="R513" s="42"/>
      <c r="S513" s="42"/>
      <c r="T513" s="42"/>
      <c r="U513" s="42"/>
      <c r="V513" s="43"/>
    </row>
    <row r="514" spans="1:22" s="62" customFormat="1" ht="25.5" x14ac:dyDescent="0.2">
      <c r="A514" s="101" t="str">
        <f t="shared" si="910"/>
        <v>Wall insulationSurface areaNumber (sq.ft.)ProposedBuilding/BuildingDetails/Enclosure/Walls/Wall/Area</v>
      </c>
      <c r="B514" s="42" t="s">
        <v>582</v>
      </c>
      <c r="C514" s="42" t="s">
        <v>205</v>
      </c>
      <c r="D514" s="42" t="s">
        <v>584</v>
      </c>
      <c r="E514" s="42" t="s">
        <v>7</v>
      </c>
      <c r="F514" s="43" t="str">
        <f t="shared" si="911"/>
        <v/>
      </c>
      <c r="G514" s="42" t="s">
        <v>7</v>
      </c>
      <c r="H514" s="43" t="str">
        <f t="shared" si="911"/>
        <v/>
      </c>
      <c r="I514" s="42" t="s">
        <v>7</v>
      </c>
      <c r="J514" s="43" t="str">
        <f t="shared" ref="J514" si="1034">IF(OR(I514="Required", I514="Dependent &amp; Required"), "X", "")</f>
        <v/>
      </c>
      <c r="K514" s="43" t="s">
        <v>7</v>
      </c>
      <c r="L514" s="43" t="str">
        <f t="shared" ref="L514" si="1035">IF(OR(K514="Required", K514="Dependent &amp; Required"), "X", "")</f>
        <v/>
      </c>
      <c r="M514" s="106" t="s">
        <v>1203</v>
      </c>
      <c r="N514" s="42" t="s">
        <v>28</v>
      </c>
      <c r="O514" s="42" t="s">
        <v>217</v>
      </c>
      <c r="P514" s="42" t="s">
        <v>1200</v>
      </c>
      <c r="Q514" s="101"/>
      <c r="R514" s="42"/>
      <c r="S514" s="42"/>
      <c r="T514" s="42"/>
      <c r="U514" s="42"/>
      <c r="V514" s="43"/>
    </row>
    <row r="515" spans="1:22" s="62" customFormat="1" ht="38.25" x14ac:dyDescent="0.2">
      <c r="A515" s="101" t="str">
        <f t="shared" si="910"/>
        <v>Wall insulationInsulation materialEnumerationPostBuilding/BuildingDetails/Enclosure/Walls/Wall/Insulation/Layer/InsulationMaterial/&lt;material&gt;</v>
      </c>
      <c r="B515" s="42" t="s">
        <v>582</v>
      </c>
      <c r="C515" s="42" t="s">
        <v>190</v>
      </c>
      <c r="D515" s="42" t="s">
        <v>504</v>
      </c>
      <c r="E515" s="42" t="s">
        <v>7</v>
      </c>
      <c r="F515" s="43" t="str">
        <f t="shared" si="911"/>
        <v/>
      </c>
      <c r="G515" s="42" t="s">
        <v>7</v>
      </c>
      <c r="H515" s="43" t="str">
        <f t="shared" si="911"/>
        <v/>
      </c>
      <c r="I515" s="42" t="s">
        <v>20</v>
      </c>
      <c r="J515" s="43" t="str">
        <f t="shared" ref="J515" si="1036">IF(OR(I515="Required", I515="Dependent &amp; Required"), "X", "")</f>
        <v>X</v>
      </c>
      <c r="K515" s="43" t="s">
        <v>20</v>
      </c>
      <c r="L515" s="43" t="str">
        <f t="shared" ref="L515" si="1037">IF(OR(K515="Required", K515="Dependent &amp; Required"), "X", "")</f>
        <v>X</v>
      </c>
      <c r="M515" s="106" t="s">
        <v>1205</v>
      </c>
      <c r="N515" s="42" t="s">
        <v>296</v>
      </c>
      <c r="O515" s="42" t="s">
        <v>212</v>
      </c>
      <c r="P515" s="42" t="s">
        <v>954</v>
      </c>
      <c r="Q515" s="101"/>
      <c r="R515" s="42"/>
      <c r="S515" s="42"/>
      <c r="T515" s="42"/>
      <c r="U515" s="42"/>
      <c r="V515" s="43"/>
    </row>
    <row r="516" spans="1:22" s="62" customFormat="1" ht="38.25" x14ac:dyDescent="0.2">
      <c r="A516" s="101" t="str">
        <f t="shared" si="910"/>
        <v>Wall insulationInsulation materialEnumerationPostBuilding/BuildingDetails/Enclosure/Walls/Wall/Insulation/Layer/InsulationMaterial/&lt;material&gt;/&lt;type&gt;</v>
      </c>
      <c r="B516" s="42" t="s">
        <v>582</v>
      </c>
      <c r="C516" s="42" t="s">
        <v>190</v>
      </c>
      <c r="D516" s="42" t="s">
        <v>504</v>
      </c>
      <c r="E516" s="42" t="s">
        <v>7</v>
      </c>
      <c r="F516" s="43" t="str">
        <f t="shared" si="911"/>
        <v/>
      </c>
      <c r="G516" s="42" t="s">
        <v>7</v>
      </c>
      <c r="H516" s="43" t="str">
        <f t="shared" si="911"/>
        <v/>
      </c>
      <c r="I516" s="42" t="s">
        <v>20</v>
      </c>
      <c r="J516" s="43" t="str">
        <f t="shared" ref="J516" si="1038">IF(OR(I516="Required", I516="Dependent &amp; Required"), "X", "")</f>
        <v>X</v>
      </c>
      <c r="K516" s="43" t="s">
        <v>20</v>
      </c>
      <c r="L516" s="43" t="str">
        <f t="shared" ref="L516" si="1039">IF(OR(K516="Required", K516="Dependent &amp; Required"), "X", "")</f>
        <v>X</v>
      </c>
      <c r="M516" s="106" t="s">
        <v>1205</v>
      </c>
      <c r="N516" s="42" t="s">
        <v>296</v>
      </c>
      <c r="O516" s="42" t="s">
        <v>213</v>
      </c>
      <c r="P516" s="42" t="s">
        <v>954</v>
      </c>
      <c r="Q516" s="101"/>
      <c r="R516" s="42"/>
      <c r="S516" s="42"/>
      <c r="T516" s="42"/>
      <c r="U516" s="42"/>
      <c r="V516" s="43"/>
    </row>
    <row r="517" spans="1:22" s="62" customFormat="1" ht="38.25" x14ac:dyDescent="0.2">
      <c r="A517" s="101" t="str">
        <f t="shared" ref="A517:A580" si="1040">IF(LEN(B517&amp;C517&amp;D517&amp;M517&amp;O517)&gt;255, LEFT(B517&amp;C517&amp;D517&amp;M517&amp;O517, 255), B517&amp;C517&amp;D517&amp;M517&amp;O517)</f>
        <v>Wall insulationMisaligned insulationBooleanPostBuilding/BuildingDetails/Enclosure/Walls/Wall/Insulation/MisalignedInsulation</v>
      </c>
      <c r="B517" s="42" t="s">
        <v>582</v>
      </c>
      <c r="C517" s="42" t="s">
        <v>193</v>
      </c>
      <c r="D517" s="42" t="s">
        <v>520</v>
      </c>
      <c r="E517" s="42" t="s">
        <v>7</v>
      </c>
      <c r="F517" s="43" t="str">
        <f t="shared" ref="F517:H580" si="1041">IF(OR(E517="Required", E517="Dependent &amp; Required"), "X", "")</f>
        <v/>
      </c>
      <c r="G517" s="42" t="s">
        <v>7</v>
      </c>
      <c r="H517" s="43" t="str">
        <f t="shared" si="1041"/>
        <v/>
      </c>
      <c r="I517" s="42" t="s">
        <v>7</v>
      </c>
      <c r="J517" s="43" t="str">
        <f t="shared" ref="J517" si="1042">IF(OR(I517="Required", I517="Dependent &amp; Required"), "X", "")</f>
        <v/>
      </c>
      <c r="K517" s="43" t="s">
        <v>20</v>
      </c>
      <c r="L517" s="43" t="str">
        <f t="shared" ref="L517" si="1043">IF(OR(K517="Required", K517="Dependent &amp; Required"), "X", "")</f>
        <v>X</v>
      </c>
      <c r="M517" s="106" t="s">
        <v>1205</v>
      </c>
      <c r="N517" s="42" t="s">
        <v>296</v>
      </c>
      <c r="O517" s="42" t="s">
        <v>214</v>
      </c>
      <c r="P517" s="42" t="s">
        <v>1200</v>
      </c>
      <c r="Q517" s="101"/>
      <c r="R517" s="42"/>
      <c r="S517" s="42"/>
      <c r="T517" s="42"/>
      <c r="U517" s="42"/>
      <c r="V517" s="43"/>
    </row>
    <row r="518" spans="1:22" s="62" customFormat="1" ht="38.25" x14ac:dyDescent="0.2">
      <c r="A518" s="101" t="str">
        <f t="shared" si="1040"/>
        <v>Wall insulationInsulation nominal R-valueNumberPostBuilding/BuildingDetails/Enclosure/Walls/Wall/Insulation/Layer/NominalRValue</v>
      </c>
      <c r="B518" s="42" t="s">
        <v>582</v>
      </c>
      <c r="C518" s="42" t="s">
        <v>195</v>
      </c>
      <c r="D518" s="42" t="s">
        <v>503</v>
      </c>
      <c r="E518" s="42" t="s">
        <v>20</v>
      </c>
      <c r="F518" s="43" t="str">
        <f t="shared" si="1041"/>
        <v>X</v>
      </c>
      <c r="G518" s="42" t="s">
        <v>20</v>
      </c>
      <c r="H518" s="43" t="str">
        <f t="shared" si="1041"/>
        <v>X</v>
      </c>
      <c r="I518" s="42" t="s">
        <v>20</v>
      </c>
      <c r="J518" s="43" t="str">
        <f t="shared" ref="J518" si="1044">IF(OR(I518="Required", I518="Dependent &amp; Required"), "X", "")</f>
        <v>X</v>
      </c>
      <c r="K518" s="43" t="s">
        <v>20</v>
      </c>
      <c r="L518" s="43" t="str">
        <f t="shared" ref="L518" si="1045">IF(OR(K518="Required", K518="Dependent &amp; Required"), "X", "")</f>
        <v>X</v>
      </c>
      <c r="M518" s="106" t="s">
        <v>1205</v>
      </c>
      <c r="N518" s="42" t="s">
        <v>296</v>
      </c>
      <c r="O518" s="42" t="s">
        <v>215</v>
      </c>
      <c r="P518" s="42" t="s">
        <v>955</v>
      </c>
      <c r="Q518" s="101"/>
      <c r="R518" s="42"/>
      <c r="S518" s="42"/>
      <c r="T518" s="42"/>
      <c r="U518" s="42"/>
      <c r="V518" s="43"/>
    </row>
    <row r="519" spans="1:22" s="62" customFormat="1" ht="38.25" x14ac:dyDescent="0.2">
      <c r="A519" s="101" t="str">
        <f t="shared" si="1040"/>
        <v>Wall insulationInsulation thicknessNumber (inches)PostBuilding/BuildingDetails/Enclosure/Walls/Wall/Insulation/Layer/Thickness</v>
      </c>
      <c r="B519" s="42" t="s">
        <v>582</v>
      </c>
      <c r="C519" s="42" t="s">
        <v>198</v>
      </c>
      <c r="D519" s="42" t="s">
        <v>581</v>
      </c>
      <c r="E519" s="42" t="s">
        <v>7</v>
      </c>
      <c r="F519" s="43" t="str">
        <f t="shared" si="1041"/>
        <v/>
      </c>
      <c r="G519" s="42" t="s">
        <v>7</v>
      </c>
      <c r="H519" s="43" t="str">
        <f t="shared" si="1041"/>
        <v/>
      </c>
      <c r="I519" s="42" t="s">
        <v>7</v>
      </c>
      <c r="J519" s="43" t="str">
        <f t="shared" ref="J519" si="1046">IF(OR(I519="Required", I519="Dependent &amp; Required"), "X", "")</f>
        <v/>
      </c>
      <c r="K519" s="43" t="s">
        <v>20</v>
      </c>
      <c r="L519" s="43" t="str">
        <f t="shared" ref="L519" si="1047">IF(OR(K519="Required", K519="Dependent &amp; Required"), "X", "")</f>
        <v>X</v>
      </c>
      <c r="M519" s="106" t="s">
        <v>1205</v>
      </c>
      <c r="N519" s="42" t="s">
        <v>296</v>
      </c>
      <c r="O519" s="42" t="s">
        <v>216</v>
      </c>
      <c r="P519" s="42" t="s">
        <v>1200</v>
      </c>
      <c r="Q519" s="101"/>
      <c r="R519" s="42"/>
      <c r="S519" s="42"/>
      <c r="T519" s="42"/>
      <c r="U519" s="42"/>
      <c r="V519" s="43"/>
    </row>
    <row r="520" spans="1:22" s="62" customFormat="1" ht="38.25" x14ac:dyDescent="0.2">
      <c r="A520" s="101" t="str">
        <f t="shared" si="1040"/>
        <v>Wall insulationSurface areaNumber (sq.ft.)PostBuilding/BuildingDetails/Enclosure/Walls/Wall/Area</v>
      </c>
      <c r="B520" s="42" t="s">
        <v>582</v>
      </c>
      <c r="C520" s="42" t="s">
        <v>205</v>
      </c>
      <c r="D520" s="42" t="s">
        <v>584</v>
      </c>
      <c r="E520" s="42" t="s">
        <v>7</v>
      </c>
      <c r="F520" s="43" t="str">
        <f t="shared" si="1041"/>
        <v/>
      </c>
      <c r="G520" s="42" t="s">
        <v>7</v>
      </c>
      <c r="H520" s="43" t="str">
        <f t="shared" si="1041"/>
        <v/>
      </c>
      <c r="I520" s="42" t="s">
        <v>7</v>
      </c>
      <c r="J520" s="43" t="str">
        <f t="shared" ref="J520" si="1048">IF(OR(I520="Required", I520="Dependent &amp; Required"), "X", "")</f>
        <v/>
      </c>
      <c r="K520" s="43" t="s">
        <v>7</v>
      </c>
      <c r="L520" s="43" t="str">
        <f t="shared" ref="L520" si="1049">IF(OR(K520="Required", K520="Dependent &amp; Required"), "X", "")</f>
        <v/>
      </c>
      <c r="M520" s="106" t="s">
        <v>1205</v>
      </c>
      <c r="N520" s="42" t="s">
        <v>296</v>
      </c>
      <c r="O520" s="42" t="s">
        <v>217</v>
      </c>
      <c r="P520" s="42" t="s">
        <v>1200</v>
      </c>
      <c r="Q520" s="101"/>
      <c r="R520" s="42"/>
      <c r="S520" s="42"/>
      <c r="T520" s="42"/>
      <c r="U520" s="42"/>
      <c r="V520" s="43"/>
    </row>
    <row r="521" spans="1:22" s="62" customFormat="1" ht="25.5" x14ac:dyDescent="0.2">
      <c r="A521" s="101" t="str">
        <f t="shared" si="1040"/>
        <v>Washing machineThird party certificationEnumerationPreBuilding/BuildingDetails/Appliances/ClothesWasher/ThirdPartyCertification</v>
      </c>
      <c r="B521" s="42" t="s">
        <v>739</v>
      </c>
      <c r="C521" s="42" t="s">
        <v>58</v>
      </c>
      <c r="D521" s="42" t="s">
        <v>504</v>
      </c>
      <c r="E521" s="42" t="s">
        <v>7</v>
      </c>
      <c r="F521" s="43" t="str">
        <f t="shared" si="1041"/>
        <v/>
      </c>
      <c r="G521" s="42" t="s">
        <v>7</v>
      </c>
      <c r="H521" s="43" t="str">
        <f t="shared" si="1041"/>
        <v/>
      </c>
      <c r="I521" s="42" t="s">
        <v>20</v>
      </c>
      <c r="J521" s="43" t="str">
        <f t="shared" ref="J521" si="1050">IF(OR(I521="Required", I521="Dependent &amp; Required"), "X", "")</f>
        <v>X</v>
      </c>
      <c r="K521" s="43" t="s">
        <v>7</v>
      </c>
      <c r="L521" s="43" t="str">
        <f t="shared" ref="L521" si="1051">IF(OR(K521="Required", K521="Dependent &amp; Required"), "X", "")</f>
        <v/>
      </c>
      <c r="M521" s="106" t="s">
        <v>1204</v>
      </c>
      <c r="N521" s="42" t="s">
        <v>21</v>
      </c>
      <c r="O521" s="42" t="s">
        <v>259</v>
      </c>
      <c r="P521" s="42" t="s">
        <v>982</v>
      </c>
      <c r="Q521" s="101"/>
      <c r="R521" s="42"/>
      <c r="S521" s="42"/>
      <c r="T521" s="42"/>
      <c r="U521" s="42"/>
      <c r="V521" s="43"/>
    </row>
    <row r="522" spans="1:22" s="62" customFormat="1" ht="25.5" x14ac:dyDescent="0.2">
      <c r="A522" s="101" t="str">
        <f t="shared" si="1040"/>
        <v>Washing machineManufacturerTextPreBuilding/BuildingDetails/Appliances/ClothesWasher/Manufacturer</v>
      </c>
      <c r="B522" s="42" t="s">
        <v>739</v>
      </c>
      <c r="C522" s="42" t="s">
        <v>45</v>
      </c>
      <c r="D522" s="42" t="s">
        <v>516</v>
      </c>
      <c r="E522" s="42" t="s">
        <v>7</v>
      </c>
      <c r="F522" s="43" t="str">
        <f t="shared" si="1041"/>
        <v/>
      </c>
      <c r="G522" s="42" t="s">
        <v>7</v>
      </c>
      <c r="H522" s="43" t="str">
        <f t="shared" si="1041"/>
        <v/>
      </c>
      <c r="I522" s="42" t="s">
        <v>7</v>
      </c>
      <c r="J522" s="43" t="str">
        <f t="shared" ref="J522" si="1052">IF(OR(I522="Required", I522="Dependent &amp; Required"), "X", "")</f>
        <v/>
      </c>
      <c r="K522" s="43" t="s">
        <v>7</v>
      </c>
      <c r="L522" s="43" t="str">
        <f t="shared" ref="L522" si="1053">IF(OR(K522="Required", K522="Dependent &amp; Required"), "X", "")</f>
        <v/>
      </c>
      <c r="M522" s="106" t="s">
        <v>1204</v>
      </c>
      <c r="N522" s="42" t="s">
        <v>21</v>
      </c>
      <c r="O522" s="42" t="s">
        <v>260</v>
      </c>
      <c r="P522" s="42" t="s">
        <v>1200</v>
      </c>
      <c r="Q522" s="101"/>
      <c r="R522" s="42"/>
      <c r="S522" s="42"/>
      <c r="T522" s="42"/>
      <c r="U522" s="42"/>
      <c r="V522" s="43"/>
    </row>
    <row r="523" spans="1:22" s="62" customFormat="1" ht="25.5" x14ac:dyDescent="0.2">
      <c r="A523" s="101" t="str">
        <f t="shared" si="1040"/>
        <v>Washing machineModel numberTextPreBuilding/BuildingDetails/Appliances/ClothesWasher/ModelNumber</v>
      </c>
      <c r="B523" s="42" t="s">
        <v>739</v>
      </c>
      <c r="C523" s="42" t="s">
        <v>47</v>
      </c>
      <c r="D523" s="42" t="s">
        <v>516</v>
      </c>
      <c r="E523" s="42" t="s">
        <v>7</v>
      </c>
      <c r="F523" s="43" t="str">
        <f t="shared" si="1041"/>
        <v/>
      </c>
      <c r="G523" s="42" t="s">
        <v>7</v>
      </c>
      <c r="H523" s="43" t="str">
        <f t="shared" si="1041"/>
        <v/>
      </c>
      <c r="I523" s="42" t="s">
        <v>7</v>
      </c>
      <c r="J523" s="43" t="str">
        <f t="shared" ref="J523" si="1054">IF(OR(I523="Required", I523="Dependent &amp; Required"), "X", "")</f>
        <v/>
      </c>
      <c r="K523" s="43" t="s">
        <v>7</v>
      </c>
      <c r="L523" s="43" t="str">
        <f t="shared" ref="L523" si="1055">IF(OR(K523="Required", K523="Dependent &amp; Required"), "X", "")</f>
        <v/>
      </c>
      <c r="M523" s="106" t="s">
        <v>1204</v>
      </c>
      <c r="N523" s="42" t="s">
        <v>21</v>
      </c>
      <c r="O523" s="42" t="s">
        <v>261</v>
      </c>
      <c r="P523" s="42" t="s">
        <v>1200</v>
      </c>
      <c r="Q523" s="101"/>
      <c r="R523" s="42"/>
      <c r="S523" s="42"/>
      <c r="T523" s="42"/>
      <c r="U523" s="42"/>
      <c r="V523" s="43"/>
    </row>
    <row r="524" spans="1:22" s="62" customFormat="1" ht="25.5" x14ac:dyDescent="0.2">
      <c r="A524" s="101" t="str">
        <f t="shared" si="1040"/>
        <v>Washing machineTypeEnumerationPreBuilding/BuildingDetails/Appliances/ClothesWasher/Type</v>
      </c>
      <c r="B524" s="42" t="s">
        <v>739</v>
      </c>
      <c r="C524" s="42" t="s">
        <v>233</v>
      </c>
      <c r="D524" s="42" t="s">
        <v>504</v>
      </c>
      <c r="E524" s="42" t="s">
        <v>20</v>
      </c>
      <c r="F524" s="43" t="str">
        <f t="shared" si="1041"/>
        <v>X</v>
      </c>
      <c r="G524" s="42" t="s">
        <v>7</v>
      </c>
      <c r="H524" s="43" t="str">
        <f t="shared" si="1041"/>
        <v/>
      </c>
      <c r="I524" s="42" t="s">
        <v>7</v>
      </c>
      <c r="J524" s="43" t="str">
        <f t="shared" ref="J524" si="1056">IF(OR(I524="Required", I524="Dependent &amp; Required"), "X", "")</f>
        <v/>
      </c>
      <c r="K524" s="43" t="s">
        <v>20</v>
      </c>
      <c r="L524" s="43" t="str">
        <f t="shared" ref="L524" si="1057">IF(OR(K524="Required", K524="Dependent &amp; Required"), "X", "")</f>
        <v>X</v>
      </c>
      <c r="M524" s="106" t="s">
        <v>1204</v>
      </c>
      <c r="N524" s="42" t="s">
        <v>21</v>
      </c>
      <c r="O524" s="42" t="s">
        <v>262</v>
      </c>
      <c r="P524" s="42" t="s">
        <v>1200</v>
      </c>
      <c r="Q524" s="101"/>
      <c r="R524" s="42"/>
      <c r="S524" s="42"/>
      <c r="T524" s="42"/>
      <c r="U524" s="42"/>
      <c r="V524" s="43"/>
    </row>
    <row r="525" spans="1:22" s="62" customFormat="1" ht="25.5" x14ac:dyDescent="0.2">
      <c r="A525" s="101" t="str">
        <f t="shared" si="1040"/>
        <v>Washing machineModel yearNumberPreBuilding/BuildingDetails/Appliances/ClothesWasher/ModelYear</v>
      </c>
      <c r="B525" s="42" t="s">
        <v>739</v>
      </c>
      <c r="C525" s="42" t="s">
        <v>51</v>
      </c>
      <c r="D525" s="42" t="s">
        <v>503</v>
      </c>
      <c r="E525" s="42" t="s">
        <v>7</v>
      </c>
      <c r="F525" s="43" t="str">
        <f t="shared" si="1041"/>
        <v/>
      </c>
      <c r="G525" s="42" t="s">
        <v>7</v>
      </c>
      <c r="H525" s="43" t="str">
        <f t="shared" si="1041"/>
        <v/>
      </c>
      <c r="I525" s="42" t="s">
        <v>7</v>
      </c>
      <c r="J525" s="43" t="str">
        <f t="shared" ref="J525" si="1058">IF(OR(I525="Required", I525="Dependent &amp; Required"), "X", "")</f>
        <v/>
      </c>
      <c r="K525" s="43" t="s">
        <v>7</v>
      </c>
      <c r="L525" s="43" t="str">
        <f t="shared" ref="L525" si="1059">IF(OR(K525="Required", K525="Dependent &amp; Required"), "X", "")</f>
        <v/>
      </c>
      <c r="M525" s="106" t="s">
        <v>1204</v>
      </c>
      <c r="N525" s="42" t="s">
        <v>21</v>
      </c>
      <c r="O525" s="42" t="s">
        <v>263</v>
      </c>
      <c r="P525" s="42" t="s">
        <v>1200</v>
      </c>
      <c r="Q525" s="101"/>
      <c r="R525" s="42"/>
      <c r="S525" s="42"/>
      <c r="T525" s="42"/>
      <c r="U525" s="42"/>
      <c r="V525" s="43"/>
    </row>
    <row r="526" spans="1:22" s="62" customFormat="1" ht="25.5" x14ac:dyDescent="0.2">
      <c r="A526" s="101" t="str">
        <f t="shared" si="1040"/>
        <v>Washing machineThird party certificationEnumerationProposedBuilding/BuildingDetails/Appliances/ClothesWasher/ThirdPartyCertification</v>
      </c>
      <c r="B526" s="42" t="s">
        <v>739</v>
      </c>
      <c r="C526" s="42" t="s">
        <v>58</v>
      </c>
      <c r="D526" s="42" t="s">
        <v>504</v>
      </c>
      <c r="E526" s="42" t="s">
        <v>7</v>
      </c>
      <c r="F526" s="43" t="str">
        <f t="shared" si="1041"/>
        <v/>
      </c>
      <c r="G526" s="42" t="s">
        <v>7</v>
      </c>
      <c r="H526" s="43" t="str">
        <f t="shared" si="1041"/>
        <v/>
      </c>
      <c r="I526" s="42" t="s">
        <v>20</v>
      </c>
      <c r="J526" s="43" t="str">
        <f t="shared" ref="J526" si="1060">IF(OR(I526="Required", I526="Dependent &amp; Required"), "X", "")</f>
        <v>X</v>
      </c>
      <c r="K526" s="43" t="s">
        <v>7</v>
      </c>
      <c r="L526" s="43" t="str">
        <f t="shared" ref="L526" si="1061">IF(OR(K526="Required", K526="Dependent &amp; Required"), "X", "")</f>
        <v/>
      </c>
      <c r="M526" s="106" t="s">
        <v>1203</v>
      </c>
      <c r="N526" s="42" t="s">
        <v>28</v>
      </c>
      <c r="O526" s="42" t="s">
        <v>259</v>
      </c>
      <c r="P526" s="42" t="s">
        <v>982</v>
      </c>
      <c r="Q526" s="101"/>
      <c r="R526" s="42"/>
      <c r="S526" s="42"/>
      <c r="T526" s="42"/>
      <c r="U526" s="42"/>
      <c r="V526" s="43"/>
    </row>
    <row r="527" spans="1:22" s="62" customFormat="1" ht="25.5" x14ac:dyDescent="0.2">
      <c r="A527" s="101" t="str">
        <f t="shared" si="1040"/>
        <v>Washing machineManufacturerTextProposedBuilding/BuildingDetails/Appliances/ClothesWasher/Manufacturer</v>
      </c>
      <c r="B527" s="42" t="s">
        <v>739</v>
      </c>
      <c r="C527" s="42" t="s">
        <v>45</v>
      </c>
      <c r="D527" s="42" t="s">
        <v>516</v>
      </c>
      <c r="E527" s="42" t="s">
        <v>7</v>
      </c>
      <c r="F527" s="43" t="str">
        <f t="shared" si="1041"/>
        <v/>
      </c>
      <c r="G527" s="42" t="s">
        <v>7</v>
      </c>
      <c r="H527" s="43" t="str">
        <f t="shared" si="1041"/>
        <v/>
      </c>
      <c r="I527" s="42" t="s">
        <v>7</v>
      </c>
      <c r="J527" s="43" t="str">
        <f t="shared" ref="J527" si="1062">IF(OR(I527="Required", I527="Dependent &amp; Required"), "X", "")</f>
        <v/>
      </c>
      <c r="K527" s="43" t="s">
        <v>7</v>
      </c>
      <c r="L527" s="43" t="str">
        <f t="shared" ref="L527" si="1063">IF(OR(K527="Required", K527="Dependent &amp; Required"), "X", "")</f>
        <v/>
      </c>
      <c r="M527" s="106" t="s">
        <v>1203</v>
      </c>
      <c r="N527" s="42" t="s">
        <v>28</v>
      </c>
      <c r="O527" s="42" t="s">
        <v>260</v>
      </c>
      <c r="P527" s="42" t="s">
        <v>1200</v>
      </c>
      <c r="Q527" s="101"/>
      <c r="R527" s="42"/>
      <c r="S527" s="42"/>
      <c r="T527" s="42"/>
      <c r="U527" s="42"/>
      <c r="V527" s="43"/>
    </row>
    <row r="528" spans="1:22" s="62" customFormat="1" ht="25.5" x14ac:dyDescent="0.2">
      <c r="A528" s="101" t="str">
        <f t="shared" si="1040"/>
        <v>Washing machineModel numberTextProposedBuilding/BuildingDetails/Appliances/ClothesWasher/ModelNumber</v>
      </c>
      <c r="B528" s="42" t="s">
        <v>739</v>
      </c>
      <c r="C528" s="42" t="s">
        <v>47</v>
      </c>
      <c r="D528" s="42" t="s">
        <v>516</v>
      </c>
      <c r="E528" s="42" t="s">
        <v>7</v>
      </c>
      <c r="F528" s="43" t="str">
        <f t="shared" si="1041"/>
        <v/>
      </c>
      <c r="G528" s="42" t="s">
        <v>7</v>
      </c>
      <c r="H528" s="43" t="str">
        <f t="shared" si="1041"/>
        <v/>
      </c>
      <c r="I528" s="42" t="s">
        <v>7</v>
      </c>
      <c r="J528" s="43" t="str">
        <f t="shared" ref="J528" si="1064">IF(OR(I528="Required", I528="Dependent &amp; Required"), "X", "")</f>
        <v/>
      </c>
      <c r="K528" s="43" t="s">
        <v>7</v>
      </c>
      <c r="L528" s="43" t="str">
        <f t="shared" ref="L528" si="1065">IF(OR(K528="Required", K528="Dependent &amp; Required"), "X", "")</f>
        <v/>
      </c>
      <c r="M528" s="106" t="s">
        <v>1203</v>
      </c>
      <c r="N528" s="42" t="s">
        <v>28</v>
      </c>
      <c r="O528" s="42" t="s">
        <v>261</v>
      </c>
      <c r="P528" s="42" t="s">
        <v>1200</v>
      </c>
      <c r="Q528" s="101"/>
      <c r="R528" s="42"/>
      <c r="S528" s="42"/>
      <c r="T528" s="42"/>
      <c r="U528" s="42"/>
      <c r="V528" s="43"/>
    </row>
    <row r="529" spans="1:22" s="62" customFormat="1" ht="25.5" x14ac:dyDescent="0.2">
      <c r="A529" s="101" t="str">
        <f t="shared" si="1040"/>
        <v>Washing machineTypeEnumerationProposedBuilding/BuildingDetails/Appliances/ClothesWasher/Type</v>
      </c>
      <c r="B529" s="42" t="s">
        <v>739</v>
      </c>
      <c r="C529" s="42" t="s">
        <v>233</v>
      </c>
      <c r="D529" s="42" t="s">
        <v>504</v>
      </c>
      <c r="E529" s="42" t="s">
        <v>20</v>
      </c>
      <c r="F529" s="43" t="str">
        <f t="shared" si="1041"/>
        <v>X</v>
      </c>
      <c r="G529" s="42" t="s">
        <v>7</v>
      </c>
      <c r="H529" s="43" t="str">
        <f t="shared" si="1041"/>
        <v/>
      </c>
      <c r="I529" s="42" t="s">
        <v>7</v>
      </c>
      <c r="J529" s="43" t="str">
        <f t="shared" ref="J529" si="1066">IF(OR(I529="Required", I529="Dependent &amp; Required"), "X", "")</f>
        <v/>
      </c>
      <c r="K529" s="43" t="s">
        <v>7</v>
      </c>
      <c r="L529" s="43" t="str">
        <f t="shared" ref="L529" si="1067">IF(OR(K529="Required", K529="Dependent &amp; Required"), "X", "")</f>
        <v/>
      </c>
      <c r="M529" s="106" t="s">
        <v>1203</v>
      </c>
      <c r="N529" s="42" t="s">
        <v>28</v>
      </c>
      <c r="O529" s="42" t="s">
        <v>262</v>
      </c>
      <c r="P529" s="42" t="s">
        <v>1200</v>
      </c>
      <c r="Q529" s="101"/>
      <c r="R529" s="42"/>
      <c r="S529" s="42"/>
      <c r="T529" s="42"/>
      <c r="U529" s="42"/>
      <c r="V529" s="43"/>
    </row>
    <row r="530" spans="1:22" s="62" customFormat="1" ht="25.5" x14ac:dyDescent="0.2">
      <c r="A530" s="101" t="str">
        <f t="shared" si="1040"/>
        <v>Washing machineModel yearNumberProposedBuilding/BuildingDetails/Appliances/ClothesWasher/ModelYear</v>
      </c>
      <c r="B530" s="42" t="s">
        <v>739</v>
      </c>
      <c r="C530" s="42" t="s">
        <v>51</v>
      </c>
      <c r="D530" s="42" t="s">
        <v>503</v>
      </c>
      <c r="E530" s="42" t="s">
        <v>7</v>
      </c>
      <c r="F530" s="43" t="str">
        <f t="shared" si="1041"/>
        <v/>
      </c>
      <c r="G530" s="42" t="s">
        <v>7</v>
      </c>
      <c r="H530" s="43" t="str">
        <f t="shared" si="1041"/>
        <v/>
      </c>
      <c r="I530" s="42" t="s">
        <v>7</v>
      </c>
      <c r="J530" s="43" t="str">
        <f t="shared" ref="J530" si="1068">IF(OR(I530="Required", I530="Dependent &amp; Required"), "X", "")</f>
        <v/>
      </c>
      <c r="K530" s="43" t="s">
        <v>7</v>
      </c>
      <c r="L530" s="43" t="str">
        <f t="shared" ref="L530" si="1069">IF(OR(K530="Required", K530="Dependent &amp; Required"), "X", "")</f>
        <v/>
      </c>
      <c r="M530" s="106" t="s">
        <v>1203</v>
      </c>
      <c r="N530" s="42" t="s">
        <v>28</v>
      </c>
      <c r="O530" s="42" t="s">
        <v>263</v>
      </c>
      <c r="P530" s="42" t="s">
        <v>1200</v>
      </c>
      <c r="Q530" s="101"/>
      <c r="R530" s="42"/>
      <c r="S530" s="42"/>
      <c r="T530" s="42"/>
      <c r="U530" s="42"/>
      <c r="V530" s="43"/>
    </row>
    <row r="531" spans="1:22" s="62" customFormat="1" ht="38.25" x14ac:dyDescent="0.2">
      <c r="A531" s="101" t="str">
        <f t="shared" si="1040"/>
        <v>Washing machineThird party certificationEnumerationPostBuilding/BuildingDetails/Appliances/ClothesWasher/ThirdPartyCertification</v>
      </c>
      <c r="B531" s="42" t="s">
        <v>739</v>
      </c>
      <c r="C531" s="42" t="s">
        <v>58</v>
      </c>
      <c r="D531" s="42" t="s">
        <v>504</v>
      </c>
      <c r="E531" s="42" t="s">
        <v>7</v>
      </c>
      <c r="F531" s="43" t="str">
        <f t="shared" si="1041"/>
        <v/>
      </c>
      <c r="G531" s="42" t="s">
        <v>7</v>
      </c>
      <c r="H531" s="43" t="str">
        <f t="shared" si="1041"/>
        <v/>
      </c>
      <c r="I531" s="42" t="s">
        <v>20</v>
      </c>
      <c r="J531" s="43" t="str">
        <f t="shared" ref="J531" si="1070">IF(OR(I531="Required", I531="Dependent &amp; Required"), "X", "")</f>
        <v>X</v>
      </c>
      <c r="K531" s="43" t="s">
        <v>20</v>
      </c>
      <c r="L531" s="43" t="str">
        <f t="shared" ref="L531" si="1071">IF(OR(K531="Required", K531="Dependent &amp; Required"), "X", "")</f>
        <v>X</v>
      </c>
      <c r="M531" s="106" t="s">
        <v>1205</v>
      </c>
      <c r="N531" s="42" t="s">
        <v>296</v>
      </c>
      <c r="O531" s="42" t="s">
        <v>259</v>
      </c>
      <c r="P531" s="42" t="s">
        <v>982</v>
      </c>
      <c r="Q531" s="101"/>
      <c r="R531" s="42"/>
      <c r="S531" s="42"/>
      <c r="T531" s="42"/>
      <c r="U531" s="42"/>
      <c r="V531" s="43"/>
    </row>
    <row r="532" spans="1:22" s="62" customFormat="1" ht="38.25" x14ac:dyDescent="0.2">
      <c r="A532" s="101" t="str">
        <f t="shared" si="1040"/>
        <v>Washing machineManufacturerTextPostBuilding/BuildingDetails/Appliances/ClothesWasher/Manufacturer</v>
      </c>
      <c r="B532" s="42" t="s">
        <v>739</v>
      </c>
      <c r="C532" s="42" t="s">
        <v>45</v>
      </c>
      <c r="D532" s="42" t="s">
        <v>516</v>
      </c>
      <c r="E532" s="42" t="s">
        <v>7</v>
      </c>
      <c r="F532" s="43" t="str">
        <f t="shared" si="1041"/>
        <v/>
      </c>
      <c r="G532" s="42" t="s">
        <v>7</v>
      </c>
      <c r="H532" s="43" t="str">
        <f t="shared" si="1041"/>
        <v/>
      </c>
      <c r="I532" s="42" t="s">
        <v>7</v>
      </c>
      <c r="J532" s="43" t="str">
        <f t="shared" ref="J532" si="1072">IF(OR(I532="Required", I532="Dependent &amp; Required"), "X", "")</f>
        <v/>
      </c>
      <c r="K532" s="43" t="s">
        <v>7</v>
      </c>
      <c r="L532" s="43" t="str">
        <f t="shared" ref="L532" si="1073">IF(OR(K532="Required", K532="Dependent &amp; Required"), "X", "")</f>
        <v/>
      </c>
      <c r="M532" s="106" t="s">
        <v>1205</v>
      </c>
      <c r="N532" s="42" t="s">
        <v>296</v>
      </c>
      <c r="O532" s="42" t="s">
        <v>260</v>
      </c>
      <c r="P532" s="42" t="s">
        <v>1200</v>
      </c>
      <c r="Q532" s="101"/>
      <c r="R532" s="42"/>
      <c r="S532" s="42"/>
      <c r="T532" s="42"/>
      <c r="U532" s="42"/>
      <c r="V532" s="43"/>
    </row>
    <row r="533" spans="1:22" s="62" customFormat="1" ht="38.25" x14ac:dyDescent="0.2">
      <c r="A533" s="101" t="str">
        <f t="shared" si="1040"/>
        <v>Washing machineModel numberTextPostBuilding/BuildingDetails/Appliances/ClothesWasher/ModelNumber</v>
      </c>
      <c r="B533" s="42" t="s">
        <v>739</v>
      </c>
      <c r="C533" s="42" t="s">
        <v>47</v>
      </c>
      <c r="D533" s="42" t="s">
        <v>516</v>
      </c>
      <c r="E533" s="42" t="s">
        <v>7</v>
      </c>
      <c r="F533" s="43" t="str">
        <f t="shared" si="1041"/>
        <v/>
      </c>
      <c r="G533" s="42" t="s">
        <v>7</v>
      </c>
      <c r="H533" s="43" t="str">
        <f t="shared" si="1041"/>
        <v/>
      </c>
      <c r="I533" s="42" t="s">
        <v>7</v>
      </c>
      <c r="J533" s="43" t="str">
        <f t="shared" ref="J533" si="1074">IF(OR(I533="Required", I533="Dependent &amp; Required"), "X", "")</f>
        <v/>
      </c>
      <c r="K533" s="43" t="s">
        <v>7</v>
      </c>
      <c r="L533" s="43" t="str">
        <f t="shared" ref="L533" si="1075">IF(OR(K533="Required", K533="Dependent &amp; Required"), "X", "")</f>
        <v/>
      </c>
      <c r="M533" s="106" t="s">
        <v>1205</v>
      </c>
      <c r="N533" s="42" t="s">
        <v>296</v>
      </c>
      <c r="O533" s="42" t="s">
        <v>261</v>
      </c>
      <c r="P533" s="42" t="s">
        <v>1200</v>
      </c>
      <c r="Q533" s="101"/>
      <c r="R533" s="42"/>
      <c r="S533" s="42"/>
      <c r="T533" s="42"/>
      <c r="U533" s="42"/>
      <c r="V533" s="43"/>
    </row>
    <row r="534" spans="1:22" s="62" customFormat="1" ht="38.25" x14ac:dyDescent="0.2">
      <c r="A534" s="101" t="str">
        <f t="shared" si="1040"/>
        <v>Washing machineTypeEnumerationPostBuilding/BuildingDetails/Appliances/ClothesWasher/Type</v>
      </c>
      <c r="B534" s="42" t="s">
        <v>739</v>
      </c>
      <c r="C534" s="42" t="s">
        <v>233</v>
      </c>
      <c r="D534" s="42" t="s">
        <v>504</v>
      </c>
      <c r="E534" s="42" t="s">
        <v>20</v>
      </c>
      <c r="F534" s="43" t="str">
        <f t="shared" si="1041"/>
        <v>X</v>
      </c>
      <c r="G534" s="42" t="s">
        <v>7</v>
      </c>
      <c r="H534" s="43" t="str">
        <f t="shared" si="1041"/>
        <v/>
      </c>
      <c r="I534" s="42" t="s">
        <v>7</v>
      </c>
      <c r="J534" s="43" t="str">
        <f t="shared" ref="J534" si="1076">IF(OR(I534="Required", I534="Dependent &amp; Required"), "X", "")</f>
        <v/>
      </c>
      <c r="K534" s="43" t="s">
        <v>20</v>
      </c>
      <c r="L534" s="43" t="str">
        <f t="shared" ref="L534" si="1077">IF(OR(K534="Required", K534="Dependent &amp; Required"), "X", "")</f>
        <v>X</v>
      </c>
      <c r="M534" s="106" t="s">
        <v>1205</v>
      </c>
      <c r="N534" s="42" t="s">
        <v>296</v>
      </c>
      <c r="O534" s="42" t="s">
        <v>262</v>
      </c>
      <c r="P534" s="42" t="s">
        <v>1200</v>
      </c>
      <c r="Q534" s="101"/>
      <c r="R534" s="42"/>
      <c r="S534" s="42"/>
      <c r="T534" s="42"/>
      <c r="U534" s="42"/>
      <c r="V534" s="43"/>
    </row>
    <row r="535" spans="1:22" s="62" customFormat="1" ht="38.25" x14ac:dyDescent="0.2">
      <c r="A535" s="101" t="str">
        <f t="shared" si="1040"/>
        <v>Washing machineModel yearNumberPostBuilding/BuildingDetails/Appliances/ClothesWasher/ModelYear</v>
      </c>
      <c r="B535" s="42" t="s">
        <v>739</v>
      </c>
      <c r="C535" s="42" t="s">
        <v>51</v>
      </c>
      <c r="D535" s="42" t="s">
        <v>503</v>
      </c>
      <c r="E535" s="42" t="s">
        <v>7</v>
      </c>
      <c r="F535" s="43" t="str">
        <f t="shared" si="1041"/>
        <v/>
      </c>
      <c r="G535" s="42" t="s">
        <v>7</v>
      </c>
      <c r="H535" s="43" t="str">
        <f t="shared" si="1041"/>
        <v/>
      </c>
      <c r="I535" s="42" t="s">
        <v>7</v>
      </c>
      <c r="J535" s="43" t="str">
        <f t="shared" ref="J535" si="1078">IF(OR(I535="Required", I535="Dependent &amp; Required"), "X", "")</f>
        <v/>
      </c>
      <c r="K535" s="43" t="s">
        <v>7</v>
      </c>
      <c r="L535" s="43" t="str">
        <f t="shared" ref="L535" si="1079">IF(OR(K535="Required", K535="Dependent &amp; Required"), "X", "")</f>
        <v/>
      </c>
      <c r="M535" s="106" t="s">
        <v>1205</v>
      </c>
      <c r="N535" s="42" t="s">
        <v>296</v>
      </c>
      <c r="O535" s="42" t="s">
        <v>263</v>
      </c>
      <c r="P535" s="42" t="s">
        <v>1200</v>
      </c>
      <c r="Q535" s="101"/>
      <c r="R535" s="42"/>
      <c r="S535" s="42"/>
      <c r="T535" s="42"/>
      <c r="U535" s="42"/>
      <c r="V535" s="43"/>
    </row>
    <row r="536" spans="1:22" s="62" customFormat="1" ht="38.25" x14ac:dyDescent="0.2">
      <c r="A536" s="101" t="str">
        <f t="shared" si="1040"/>
        <v>Washing machineReplaced systemSystem IDPostProject/ProjectDetails/Measures/Measure/ReplacedComponents/ReplacedComponent</v>
      </c>
      <c r="B536" s="42" t="s">
        <v>739</v>
      </c>
      <c r="C536" s="42" t="s">
        <v>297</v>
      </c>
      <c r="D536" s="42" t="s">
        <v>117</v>
      </c>
      <c r="E536" s="42" t="s">
        <v>20</v>
      </c>
      <c r="F536" s="43" t="str">
        <f t="shared" si="1041"/>
        <v>X</v>
      </c>
      <c r="G536" s="42" t="s">
        <v>20</v>
      </c>
      <c r="H536" s="43" t="str">
        <f t="shared" si="1041"/>
        <v>X</v>
      </c>
      <c r="I536" s="42" t="s">
        <v>20</v>
      </c>
      <c r="J536" s="43" t="str">
        <f t="shared" ref="J536" si="1080">IF(OR(I536="Required", I536="Dependent &amp; Required"), "X", "")</f>
        <v>X</v>
      </c>
      <c r="K536" s="43" t="s">
        <v>20</v>
      </c>
      <c r="L536" s="43" t="str">
        <f t="shared" ref="L536" si="1081">IF(OR(K536="Required", K536="Dependent &amp; Required"), "X", "")</f>
        <v>X</v>
      </c>
      <c r="M536" s="106" t="s">
        <v>1205</v>
      </c>
      <c r="N536" s="42" t="s">
        <v>296</v>
      </c>
      <c r="O536" s="42" t="s">
        <v>298</v>
      </c>
      <c r="P536" s="42"/>
      <c r="Q536" s="101"/>
      <c r="R536" s="42"/>
      <c r="S536" s="42"/>
      <c r="T536" s="42"/>
      <c r="U536" s="42"/>
      <c r="V536" s="43"/>
    </row>
    <row r="537" spans="1:22" s="62" customFormat="1" ht="25.5" x14ac:dyDescent="0.2">
      <c r="A537" s="101" t="str">
        <f t="shared" si="1040"/>
        <v>Water heaterPipe R valueNumber PreBuilding/BuildingDetails/Systems/WaterHeating/WaterHeatingSystem/WaterHeaterImprovement/Pipe/PipeRValue</v>
      </c>
      <c r="B537" s="42" t="s">
        <v>396</v>
      </c>
      <c r="C537" s="42" t="s">
        <v>660</v>
      </c>
      <c r="D537" s="42" t="s">
        <v>661</v>
      </c>
      <c r="E537" s="42" t="s">
        <v>7</v>
      </c>
      <c r="F537" s="43" t="str">
        <f t="shared" si="1041"/>
        <v/>
      </c>
      <c r="G537" s="42" t="s">
        <v>7</v>
      </c>
      <c r="H537" s="43" t="str">
        <f t="shared" si="1041"/>
        <v/>
      </c>
      <c r="I537" s="42" t="s">
        <v>7</v>
      </c>
      <c r="J537" s="43" t="str">
        <f t="shared" ref="J537" si="1082">IF(OR(I537="Required", I537="Dependent &amp; Required"), "X", "")</f>
        <v/>
      </c>
      <c r="K537" s="43" t="s">
        <v>7</v>
      </c>
      <c r="L537" s="43" t="str">
        <f t="shared" ref="L537" si="1083">IF(OR(K537="Required", K537="Dependent &amp; Required"), "X", "")</f>
        <v/>
      </c>
      <c r="M537" s="106" t="s">
        <v>1204</v>
      </c>
      <c r="N537" s="42" t="s">
        <v>21</v>
      </c>
      <c r="O537" s="42" t="s">
        <v>664</v>
      </c>
      <c r="P537" s="42" t="s">
        <v>1200</v>
      </c>
      <c r="Q537" s="101"/>
      <c r="R537" s="42"/>
      <c r="S537" s="42"/>
      <c r="T537" s="42"/>
      <c r="U537" s="42"/>
      <c r="V537" s="43"/>
    </row>
    <row r="538" spans="1:22" s="62" customFormat="1" ht="25.5" x14ac:dyDescent="0.2">
      <c r="A538" s="101" t="str">
        <f t="shared" si="1040"/>
        <v>Water heaterLength of pipe insulatedNumber (ft)PreBuilding/BuildingDetails/Systems/WaterHeating/WaterHeatingSystem/WaterHeaterImprovement/Pipe/LengthofPipeInsulated</v>
      </c>
      <c r="B538" s="42" t="s">
        <v>396</v>
      </c>
      <c r="C538" s="42" t="s">
        <v>659</v>
      </c>
      <c r="D538" s="42" t="s">
        <v>662</v>
      </c>
      <c r="E538" s="42" t="s">
        <v>7</v>
      </c>
      <c r="F538" s="43" t="str">
        <f t="shared" si="1041"/>
        <v/>
      </c>
      <c r="G538" s="42" t="s">
        <v>7</v>
      </c>
      <c r="H538" s="43" t="str">
        <f t="shared" si="1041"/>
        <v/>
      </c>
      <c r="I538" s="42" t="s">
        <v>20</v>
      </c>
      <c r="J538" s="43" t="str">
        <f t="shared" ref="J538" si="1084">IF(OR(I538="Required", I538="Dependent &amp; Required"), "X", "")</f>
        <v>X</v>
      </c>
      <c r="K538" s="43" t="s">
        <v>7</v>
      </c>
      <c r="L538" s="43" t="str">
        <f t="shared" ref="L538" si="1085">IF(OR(K538="Required", K538="Dependent &amp; Required"), "X", "")</f>
        <v/>
      </c>
      <c r="M538" s="106" t="s">
        <v>1204</v>
      </c>
      <c r="N538" s="42" t="s">
        <v>21</v>
      </c>
      <c r="O538" s="42" t="s">
        <v>663</v>
      </c>
      <c r="P538" s="42" t="s">
        <v>1034</v>
      </c>
      <c r="Q538" s="101"/>
      <c r="R538" s="42"/>
      <c r="S538" s="42"/>
      <c r="T538" s="42"/>
      <c r="U538" s="42"/>
      <c r="V538" s="43"/>
    </row>
    <row r="539" spans="1:22" s="62" customFormat="1" ht="25.5" x14ac:dyDescent="0.2">
      <c r="A539" s="101" t="str">
        <f t="shared" si="1040"/>
        <v>Water heaterHot water temperatureNumber (degrees F)PreBuilding/BuildingDetails/Systems/WaterHeating/WaterHeatingSystem/HotWaterTemperature</v>
      </c>
      <c r="B539" s="42" t="s">
        <v>396</v>
      </c>
      <c r="C539" s="42" t="s">
        <v>645</v>
      </c>
      <c r="D539" s="42" t="s">
        <v>573</v>
      </c>
      <c r="E539" s="42" t="s">
        <v>7</v>
      </c>
      <c r="F539" s="43" t="str">
        <f t="shared" si="1041"/>
        <v/>
      </c>
      <c r="G539" s="42" t="s">
        <v>7</v>
      </c>
      <c r="H539" s="43" t="str">
        <f t="shared" si="1041"/>
        <v/>
      </c>
      <c r="I539" s="42" t="s">
        <v>7</v>
      </c>
      <c r="J539" s="43" t="str">
        <f t="shared" ref="J539" si="1086">IF(OR(I539="Required", I539="Dependent &amp; Required"), "X", "")</f>
        <v/>
      </c>
      <c r="K539" s="43" t="s">
        <v>7</v>
      </c>
      <c r="L539" s="43" t="str">
        <f t="shared" ref="L539" si="1087">IF(OR(K539="Required", K539="Dependent &amp; Required"), "X", "")</f>
        <v/>
      </c>
      <c r="M539" s="106" t="s">
        <v>1204</v>
      </c>
      <c r="N539" s="42" t="s">
        <v>21</v>
      </c>
      <c r="O539" s="42" t="s">
        <v>463</v>
      </c>
      <c r="P539" s="42" t="s">
        <v>1200</v>
      </c>
      <c r="Q539" s="101"/>
      <c r="R539" s="42"/>
      <c r="S539" s="42"/>
      <c r="T539" s="42"/>
      <c r="U539" s="42"/>
      <c r="V539" s="43"/>
    </row>
    <row r="540" spans="1:22" s="62" customFormat="1" ht="25.5" x14ac:dyDescent="0.2">
      <c r="A540" s="101" t="str">
        <f t="shared" si="1040"/>
        <v>Water heaterHeating capacityNumber (Btuh)PreBuilding/BuildingDetails/Systems/WaterHeating/WaterHeatingSystem/HeatingCapacity</v>
      </c>
      <c r="B540" s="42" t="s">
        <v>396</v>
      </c>
      <c r="C540" s="42" t="s">
        <v>334</v>
      </c>
      <c r="D540" s="42" t="s">
        <v>517</v>
      </c>
      <c r="E540" s="42" t="s">
        <v>7</v>
      </c>
      <c r="F540" s="43" t="str">
        <f t="shared" si="1041"/>
        <v/>
      </c>
      <c r="G540" s="42" t="s">
        <v>7</v>
      </c>
      <c r="H540" s="43" t="str">
        <f t="shared" si="1041"/>
        <v/>
      </c>
      <c r="I540" s="42" t="s">
        <v>7</v>
      </c>
      <c r="J540" s="43" t="str">
        <f t="shared" ref="J540" si="1088">IF(OR(I540="Required", I540="Dependent &amp; Required"), "X", "")</f>
        <v/>
      </c>
      <c r="K540" s="43" t="s">
        <v>7</v>
      </c>
      <c r="L540" s="43" t="str">
        <f t="shared" ref="L540" si="1089">IF(OR(K540="Required", K540="Dependent &amp; Required"), "X", "")</f>
        <v/>
      </c>
      <c r="M540" s="106" t="s">
        <v>1204</v>
      </c>
      <c r="N540" s="42" t="s">
        <v>21</v>
      </c>
      <c r="O540" s="42" t="s">
        <v>369</v>
      </c>
      <c r="P540" s="42" t="s">
        <v>1200</v>
      </c>
      <c r="Q540" s="101"/>
      <c r="R540" s="42"/>
      <c r="S540" s="42"/>
      <c r="T540" s="42"/>
      <c r="U540" s="42"/>
      <c r="V540" s="43"/>
    </row>
    <row r="541" spans="1:22" s="62" customFormat="1" ht="25.5" x14ac:dyDescent="0.2">
      <c r="A541" s="101" t="str">
        <f t="shared" si="1040"/>
        <v>Water heaterCombustion ventilation system orphanedBooleanPreBuilding/BuildingDetails/Systems/WaterHeating/WaterHeatingSystem/CombustionVentilationOrphaned</v>
      </c>
      <c r="B541" s="42" t="s">
        <v>396</v>
      </c>
      <c r="C541" s="42" t="s">
        <v>264</v>
      </c>
      <c r="D541" s="42" t="s">
        <v>520</v>
      </c>
      <c r="E541" s="42" t="s">
        <v>7</v>
      </c>
      <c r="F541" s="43" t="str">
        <f t="shared" si="1041"/>
        <v/>
      </c>
      <c r="G541" s="42" t="s">
        <v>7</v>
      </c>
      <c r="H541" s="43" t="str">
        <f t="shared" si="1041"/>
        <v/>
      </c>
      <c r="I541" s="42" t="s">
        <v>7</v>
      </c>
      <c r="J541" s="43" t="str">
        <f t="shared" ref="J541" si="1090">IF(OR(I541="Required", I541="Dependent &amp; Required"), "X", "")</f>
        <v/>
      </c>
      <c r="K541" s="43" t="s">
        <v>7</v>
      </c>
      <c r="L541" s="43" t="str">
        <f t="shared" ref="L541" si="1091">IF(OR(K541="Required", K541="Dependent &amp; Required"), "X", "")</f>
        <v/>
      </c>
      <c r="M541" s="106" t="s">
        <v>1204</v>
      </c>
      <c r="N541" s="42" t="s">
        <v>21</v>
      </c>
      <c r="O541" s="42" t="s">
        <v>265</v>
      </c>
      <c r="P541" s="42" t="s">
        <v>1200</v>
      </c>
      <c r="Q541" s="101"/>
      <c r="R541" s="42"/>
      <c r="S541" s="42"/>
      <c r="T541" s="42"/>
      <c r="U541" s="42"/>
      <c r="V541" s="43"/>
    </row>
    <row r="542" spans="1:22" s="62" customFormat="1" ht="25.5" x14ac:dyDescent="0.2">
      <c r="A542" s="101" t="str">
        <f t="shared" si="1040"/>
        <v>Water heaterRecovery efficiencyFractionPreBuilding/BuildingDetails/Systems/WaterHeating/WaterHeatingSystem/RecoveryEfficiency</v>
      </c>
      <c r="B542" s="42" t="s">
        <v>396</v>
      </c>
      <c r="C542" s="42" t="s">
        <v>658</v>
      </c>
      <c r="D542" s="42" t="s">
        <v>505</v>
      </c>
      <c r="E542" s="42" t="s">
        <v>7</v>
      </c>
      <c r="F542" s="43" t="str">
        <f t="shared" si="1041"/>
        <v/>
      </c>
      <c r="G542" s="42" t="s">
        <v>7</v>
      </c>
      <c r="H542" s="43" t="str">
        <f t="shared" si="1041"/>
        <v/>
      </c>
      <c r="I542" s="42" t="s">
        <v>20</v>
      </c>
      <c r="J542" s="43" t="str">
        <f t="shared" ref="J542" si="1092">IF(OR(I542="Required", I542="Dependent &amp; Required"), "X", "")</f>
        <v>X</v>
      </c>
      <c r="K542" s="43" t="s">
        <v>7</v>
      </c>
      <c r="L542" s="43" t="str">
        <f t="shared" ref="L542" si="1093">IF(OR(K542="Required", K542="Dependent &amp; Required"), "X", "")</f>
        <v/>
      </c>
      <c r="M542" s="106" t="s">
        <v>1204</v>
      </c>
      <c r="N542" s="42" t="s">
        <v>21</v>
      </c>
      <c r="O542" s="42" t="s">
        <v>670</v>
      </c>
      <c r="P542" s="42" t="s">
        <v>1031</v>
      </c>
      <c r="Q542" s="101"/>
      <c r="R542" s="42"/>
      <c r="S542" s="42"/>
      <c r="T542" s="42"/>
      <c r="U542" s="42"/>
      <c r="V542" s="43"/>
    </row>
    <row r="543" spans="1:22" s="62" customFormat="1" ht="25.5" x14ac:dyDescent="0.2">
      <c r="A543" s="101" t="str">
        <f t="shared" si="1040"/>
        <v>Water heaterEnergy factorFractionPreBuilding/BuildingDetails/Systems/WaterHeating/WaterHeatingSystem/EnergyFactor</v>
      </c>
      <c r="B543" s="42" t="s">
        <v>396</v>
      </c>
      <c r="C543" s="42" t="s">
        <v>266</v>
      </c>
      <c r="D543" s="42" t="s">
        <v>505</v>
      </c>
      <c r="E543" s="42" t="s">
        <v>7</v>
      </c>
      <c r="F543" s="43" t="str">
        <f t="shared" si="1041"/>
        <v/>
      </c>
      <c r="G543" s="42" t="s">
        <v>20</v>
      </c>
      <c r="H543" s="43" t="str">
        <f t="shared" si="1041"/>
        <v>X</v>
      </c>
      <c r="I543" s="42" t="s">
        <v>20</v>
      </c>
      <c r="J543" s="43" t="str">
        <f t="shared" ref="J543" si="1094">IF(OR(I543="Required", I543="Dependent &amp; Required"), "X", "")</f>
        <v>X</v>
      </c>
      <c r="K543" s="43" t="s">
        <v>7</v>
      </c>
      <c r="L543" s="43" t="str">
        <f t="shared" ref="L543" si="1095">IF(OR(K543="Required", K543="Dependent &amp; Required"), "X", "")</f>
        <v/>
      </c>
      <c r="M543" s="106" t="s">
        <v>1204</v>
      </c>
      <c r="N543" s="42" t="s">
        <v>21</v>
      </c>
      <c r="O543" s="42" t="s">
        <v>267</v>
      </c>
      <c r="P543" s="42" t="s">
        <v>1033</v>
      </c>
      <c r="Q543" s="101"/>
      <c r="R543" s="42"/>
      <c r="S543" s="42"/>
      <c r="T543" s="42"/>
      <c r="U543" s="42"/>
      <c r="V543" s="43"/>
    </row>
    <row r="544" spans="1:22" s="62" customFormat="1" ht="25.5" x14ac:dyDescent="0.2">
      <c r="A544" s="101" t="str">
        <f t="shared" si="1040"/>
        <v>Water heaterFuel typeEnumerationPreBuilding/BuildingDetails/Systems/WaterHeating/WaterHeatingSystem/FuelType</v>
      </c>
      <c r="B544" s="42" t="s">
        <v>396</v>
      </c>
      <c r="C544" s="42" t="s">
        <v>457</v>
      </c>
      <c r="D544" s="42" t="s">
        <v>504</v>
      </c>
      <c r="E544" s="42" t="s">
        <v>20</v>
      </c>
      <c r="F544" s="43" t="str">
        <f t="shared" si="1041"/>
        <v>X</v>
      </c>
      <c r="G544" s="42" t="s">
        <v>20</v>
      </c>
      <c r="H544" s="43" t="str">
        <f t="shared" si="1041"/>
        <v>X</v>
      </c>
      <c r="I544" s="42" t="s">
        <v>20</v>
      </c>
      <c r="J544" s="43" t="str">
        <f t="shared" ref="J544" si="1096">IF(OR(I544="Required", I544="Dependent &amp; Required"), "X", "")</f>
        <v>X</v>
      </c>
      <c r="K544" s="43" t="s">
        <v>20</v>
      </c>
      <c r="L544" s="43" t="str">
        <f t="shared" ref="L544" si="1097">IF(OR(K544="Required", K544="Dependent &amp; Required"), "X", "")</f>
        <v>X</v>
      </c>
      <c r="M544" s="106" t="s">
        <v>1204</v>
      </c>
      <c r="N544" s="42" t="s">
        <v>21</v>
      </c>
      <c r="O544" s="42" t="s">
        <v>268</v>
      </c>
      <c r="P544" s="42" t="s">
        <v>1029</v>
      </c>
      <c r="Q544" s="101"/>
      <c r="R544" s="42"/>
      <c r="S544" s="42"/>
      <c r="T544" s="42"/>
      <c r="U544" s="42"/>
      <c r="V544" s="43"/>
    </row>
    <row r="545" spans="1:22" s="62" customFormat="1" ht="25.5" x14ac:dyDescent="0.2">
      <c r="A545" s="101" t="str">
        <f t="shared" si="1040"/>
        <v>Water heaterLocationEnumerationPreBuilding/BuildingDetails/Systems/WaterHeating/WaterHeatingSystem/Location</v>
      </c>
      <c r="B545" s="42" t="s">
        <v>396</v>
      </c>
      <c r="C545" s="42" t="s">
        <v>269</v>
      </c>
      <c r="D545" s="42" t="s">
        <v>504</v>
      </c>
      <c r="E545" s="42" t="s">
        <v>20</v>
      </c>
      <c r="F545" s="43" t="str">
        <f t="shared" si="1041"/>
        <v>X</v>
      </c>
      <c r="G545" s="42" t="s">
        <v>7</v>
      </c>
      <c r="H545" s="43" t="str">
        <f t="shared" si="1041"/>
        <v/>
      </c>
      <c r="I545" s="42" t="s">
        <v>7</v>
      </c>
      <c r="J545" s="43" t="str">
        <f t="shared" ref="J545" si="1098">IF(OR(I545="Required", I545="Dependent &amp; Required"), "X", "")</f>
        <v/>
      </c>
      <c r="K545" s="43" t="s">
        <v>20</v>
      </c>
      <c r="L545" s="43" t="str">
        <f t="shared" ref="L545" si="1099">IF(OR(K545="Required", K545="Dependent &amp; Required"), "X", "")</f>
        <v>X</v>
      </c>
      <c r="M545" s="106" t="s">
        <v>1204</v>
      </c>
      <c r="N545" s="42" t="s">
        <v>21</v>
      </c>
      <c r="O545" s="42" t="s">
        <v>270</v>
      </c>
      <c r="P545" s="42" t="s">
        <v>1200</v>
      </c>
      <c r="Q545" s="101"/>
      <c r="R545" s="42"/>
      <c r="S545" s="42"/>
      <c r="T545" s="42"/>
      <c r="U545" s="42"/>
      <c r="V545" s="43"/>
    </row>
    <row r="546" spans="1:22" s="62" customFormat="1" ht="25.5" x14ac:dyDescent="0.2">
      <c r="A546" s="101" t="str">
        <f t="shared" si="1040"/>
        <v>Water heaterManufacturerTextPreBuilding/BuildingDetails/Systems/WaterHeating/WaterHeatingSystem/Manufacturer</v>
      </c>
      <c r="B546" s="42" t="s">
        <v>396</v>
      </c>
      <c r="C546" s="42" t="s">
        <v>45</v>
      </c>
      <c r="D546" s="42" t="s">
        <v>516</v>
      </c>
      <c r="E546" s="42" t="s">
        <v>7</v>
      </c>
      <c r="F546" s="43" t="str">
        <f t="shared" si="1041"/>
        <v/>
      </c>
      <c r="G546" s="42" t="s">
        <v>7</v>
      </c>
      <c r="H546" s="43" t="str">
        <f t="shared" si="1041"/>
        <v/>
      </c>
      <c r="I546" s="42" t="s">
        <v>7</v>
      </c>
      <c r="J546" s="43" t="str">
        <f t="shared" ref="J546" si="1100">IF(OR(I546="Required", I546="Dependent &amp; Required"), "X", "")</f>
        <v/>
      </c>
      <c r="K546" s="43" t="s">
        <v>7</v>
      </c>
      <c r="L546" s="43" t="str">
        <f t="shared" ref="L546" si="1101">IF(OR(K546="Required", K546="Dependent &amp; Required"), "X", "")</f>
        <v/>
      </c>
      <c r="M546" s="106" t="s">
        <v>1204</v>
      </c>
      <c r="N546" s="42" t="s">
        <v>21</v>
      </c>
      <c r="O546" s="42" t="s">
        <v>271</v>
      </c>
      <c r="P546" s="42" t="s">
        <v>1200</v>
      </c>
      <c r="Q546" s="101"/>
      <c r="R546" s="42"/>
      <c r="S546" s="42"/>
      <c r="T546" s="42"/>
      <c r="U546" s="42"/>
      <c r="V546" s="43"/>
    </row>
    <row r="547" spans="1:22" s="62" customFormat="1" ht="25.5" x14ac:dyDescent="0.2">
      <c r="A547" s="101" t="str">
        <f t="shared" si="1040"/>
        <v>Water heaterModel numberTextPreBuilding/BuildingDetails/Systems/WaterHeating/WaterHeatingSystem/ModelNumber</v>
      </c>
      <c r="B547" s="42" t="s">
        <v>396</v>
      </c>
      <c r="C547" s="42" t="s">
        <v>47</v>
      </c>
      <c r="D547" s="42" t="s">
        <v>516</v>
      </c>
      <c r="E547" s="42" t="s">
        <v>7</v>
      </c>
      <c r="F547" s="43" t="str">
        <f t="shared" si="1041"/>
        <v/>
      </c>
      <c r="G547" s="42" t="s">
        <v>7</v>
      </c>
      <c r="H547" s="43" t="str">
        <f t="shared" si="1041"/>
        <v/>
      </c>
      <c r="I547" s="42" t="s">
        <v>7</v>
      </c>
      <c r="J547" s="43" t="str">
        <f t="shared" ref="J547" si="1102">IF(OR(I547="Required", I547="Dependent &amp; Required"), "X", "")</f>
        <v/>
      </c>
      <c r="K547" s="43" t="s">
        <v>7</v>
      </c>
      <c r="L547" s="43" t="str">
        <f t="shared" ref="L547" si="1103">IF(OR(K547="Required", K547="Dependent &amp; Required"), "X", "")</f>
        <v/>
      </c>
      <c r="M547" s="106" t="s">
        <v>1204</v>
      </c>
      <c r="N547" s="42" t="s">
        <v>21</v>
      </c>
      <c r="O547" s="42" t="s">
        <v>671</v>
      </c>
      <c r="P547" s="42" t="s">
        <v>1200</v>
      </c>
      <c r="Q547" s="101"/>
      <c r="R547" s="42"/>
      <c r="S547" s="42"/>
      <c r="T547" s="42"/>
      <c r="U547" s="42"/>
      <c r="V547" s="43"/>
    </row>
    <row r="548" spans="1:22" s="62" customFormat="1" ht="25.5" x14ac:dyDescent="0.2">
      <c r="A548" s="101" t="str">
        <f t="shared" si="1040"/>
        <v>Water heaterWater heater typeEnumerationPreBuilding/BuildingDetails/Systems/WaterHeating/WaterHeatingSystem/WaterHeaterType</v>
      </c>
      <c r="B548" s="42" t="s">
        <v>396</v>
      </c>
      <c r="C548" s="42" t="s">
        <v>273</v>
      </c>
      <c r="D548" s="42" t="s">
        <v>504</v>
      </c>
      <c r="E548" s="42" t="s">
        <v>20</v>
      </c>
      <c r="F548" s="43" t="str">
        <f t="shared" si="1041"/>
        <v>X</v>
      </c>
      <c r="G548" s="42" t="s">
        <v>20</v>
      </c>
      <c r="H548" s="43" t="str">
        <f t="shared" si="1041"/>
        <v>X</v>
      </c>
      <c r="I548" s="42" t="s">
        <v>20</v>
      </c>
      <c r="J548" s="43" t="str">
        <f t="shared" ref="J548" si="1104">IF(OR(I548="Required", I548="Dependent &amp; Required"), "X", "")</f>
        <v>X</v>
      </c>
      <c r="K548" s="43" t="s">
        <v>20</v>
      </c>
      <c r="L548" s="43" t="str">
        <f t="shared" ref="L548" si="1105">IF(OR(K548="Required", K548="Dependent &amp; Required"), "X", "")</f>
        <v>X</v>
      </c>
      <c r="M548" s="106" t="s">
        <v>1204</v>
      </c>
      <c r="N548" s="42" t="s">
        <v>21</v>
      </c>
      <c r="O548" s="42" t="s">
        <v>274</v>
      </c>
      <c r="P548" s="42" t="s">
        <v>1028</v>
      </c>
      <c r="Q548" s="101"/>
      <c r="R548" s="42"/>
      <c r="S548" s="42"/>
      <c r="T548" s="42"/>
      <c r="U548" s="42"/>
      <c r="V548" s="43"/>
    </row>
    <row r="549" spans="1:22" s="62" customFormat="1" ht="25.5" x14ac:dyDescent="0.2">
      <c r="A549" s="101" t="str">
        <f t="shared" si="1040"/>
        <v>Water heaterTank volumeNumber (gallons)PreBuilding/BuildingDetails/Systems/WaterHeating/WaterHeatingSystem/TankVolume</v>
      </c>
      <c r="B549" s="42" t="s">
        <v>396</v>
      </c>
      <c r="C549" s="42" t="s">
        <v>275</v>
      </c>
      <c r="D549" s="42" t="s">
        <v>616</v>
      </c>
      <c r="E549" s="42" t="s">
        <v>7</v>
      </c>
      <c r="F549" s="43" t="str">
        <f t="shared" si="1041"/>
        <v/>
      </c>
      <c r="G549" s="42" t="s">
        <v>7</v>
      </c>
      <c r="H549" s="43" t="str">
        <f t="shared" si="1041"/>
        <v/>
      </c>
      <c r="I549" s="42" t="s">
        <v>20</v>
      </c>
      <c r="J549" s="43" t="str">
        <f t="shared" ref="J549" si="1106">IF(OR(I549="Required", I549="Dependent &amp; Required"), "X", "")</f>
        <v>X</v>
      </c>
      <c r="K549" s="43" t="s">
        <v>7</v>
      </c>
      <c r="L549" s="43" t="str">
        <f t="shared" ref="L549" si="1107">IF(OR(K549="Required", K549="Dependent &amp; Required"), "X", "")</f>
        <v/>
      </c>
      <c r="M549" s="106" t="s">
        <v>1204</v>
      </c>
      <c r="N549" s="42" t="s">
        <v>21</v>
      </c>
      <c r="O549" s="42" t="s">
        <v>276</v>
      </c>
      <c r="P549" s="42" t="s">
        <v>1032</v>
      </c>
      <c r="Q549" s="101"/>
      <c r="R549" s="42"/>
      <c r="S549" s="42"/>
      <c r="T549" s="42"/>
      <c r="U549" s="42"/>
      <c r="V549" s="43"/>
    </row>
    <row r="550" spans="1:22" s="62" customFormat="1" ht="25.5" x14ac:dyDescent="0.2">
      <c r="A550" s="101" t="str">
        <f t="shared" si="1040"/>
        <v>Water heaterModel year TextPreBuilding/BuildingDetails/Systems/WaterHeating/WaterHeatingSystem/ModelYear</v>
      </c>
      <c r="B550" s="42" t="s">
        <v>396</v>
      </c>
      <c r="C550" s="42" t="s">
        <v>614</v>
      </c>
      <c r="D550" s="42" t="s">
        <v>516</v>
      </c>
      <c r="E550" s="42" t="s">
        <v>7</v>
      </c>
      <c r="F550" s="43" t="str">
        <f t="shared" si="1041"/>
        <v/>
      </c>
      <c r="G550" s="42" t="s">
        <v>7</v>
      </c>
      <c r="H550" s="43" t="str">
        <f t="shared" si="1041"/>
        <v/>
      </c>
      <c r="I550" s="42" t="s">
        <v>7</v>
      </c>
      <c r="J550" s="43" t="str">
        <f t="shared" ref="J550" si="1108">IF(OR(I550="Required", I550="Dependent &amp; Required"), "X", "")</f>
        <v/>
      </c>
      <c r="K550" s="43" t="s">
        <v>7</v>
      </c>
      <c r="L550" s="43" t="str">
        <f t="shared" ref="L550" si="1109">IF(OR(K550="Required", K550="Dependent &amp; Required"), "X", "")</f>
        <v/>
      </c>
      <c r="M550" s="106" t="s">
        <v>1204</v>
      </c>
      <c r="N550" s="42" t="s">
        <v>21</v>
      </c>
      <c r="O550" s="42" t="s">
        <v>272</v>
      </c>
      <c r="P550" s="42" t="s">
        <v>1200</v>
      </c>
      <c r="Q550" s="101"/>
      <c r="R550" s="42"/>
      <c r="S550" s="42"/>
      <c r="T550" s="42"/>
      <c r="U550" s="42"/>
      <c r="V550" s="43"/>
    </row>
    <row r="551" spans="1:22" s="62" customFormat="1" ht="25.5" x14ac:dyDescent="0.2">
      <c r="A551" s="101" t="str">
        <f t="shared" si="1040"/>
        <v>Water heaterThird party certificationEnumerationPreBuilding/BuildingDetails/Systems/WaterHeating/WaterHeatingSystem/ThirdPartyCertification</v>
      </c>
      <c r="B551" s="42" t="s">
        <v>396</v>
      </c>
      <c r="C551" s="42" t="s">
        <v>58</v>
      </c>
      <c r="D551" s="42" t="s">
        <v>504</v>
      </c>
      <c r="E551" s="42" t="s">
        <v>7</v>
      </c>
      <c r="F551" s="43" t="str">
        <f t="shared" si="1041"/>
        <v/>
      </c>
      <c r="G551" s="42" t="s">
        <v>7</v>
      </c>
      <c r="H551" s="43" t="str">
        <f t="shared" si="1041"/>
        <v/>
      </c>
      <c r="I551" s="42" t="s">
        <v>20</v>
      </c>
      <c r="J551" s="43" t="str">
        <f t="shared" ref="J551" si="1110">IF(OR(I551="Required", I551="Dependent &amp; Required"), "X", "")</f>
        <v>X</v>
      </c>
      <c r="K551" s="43" t="s">
        <v>7</v>
      </c>
      <c r="L551" s="43" t="str">
        <f t="shared" ref="L551" si="1111">IF(OR(K551="Required", K551="Dependent &amp; Required"), "X", "")</f>
        <v/>
      </c>
      <c r="M551" s="106" t="s">
        <v>1204</v>
      </c>
      <c r="N551" s="42" t="s">
        <v>21</v>
      </c>
      <c r="O551" s="42" t="s">
        <v>672</v>
      </c>
      <c r="P551" s="42" t="s">
        <v>1030</v>
      </c>
      <c r="Q551" s="101"/>
      <c r="R551" s="42"/>
      <c r="S551" s="42"/>
      <c r="T551" s="42"/>
      <c r="U551" s="42"/>
      <c r="V551" s="43"/>
    </row>
    <row r="552" spans="1:22" s="62" customFormat="1" ht="25.5" x14ac:dyDescent="0.2">
      <c r="A552" s="101" t="str">
        <f t="shared" si="1040"/>
        <v>Water heaterPipe R valueNumber ProposedBuilding/BuildingDetails/Systems/WaterHeating/WaterHeatingSystem/WaterHeaterImprovement/Pipe/PipeRValue</v>
      </c>
      <c r="B552" s="42" t="s">
        <v>396</v>
      </c>
      <c r="C552" s="42" t="s">
        <v>660</v>
      </c>
      <c r="D552" s="42" t="s">
        <v>661</v>
      </c>
      <c r="E552" s="42" t="s">
        <v>7</v>
      </c>
      <c r="F552" s="43" t="str">
        <f t="shared" si="1041"/>
        <v/>
      </c>
      <c r="G552" s="42" t="s">
        <v>7</v>
      </c>
      <c r="H552" s="43" t="str">
        <f t="shared" si="1041"/>
        <v/>
      </c>
      <c r="I552" s="42" t="s">
        <v>7</v>
      </c>
      <c r="J552" s="43" t="str">
        <f t="shared" ref="J552" si="1112">IF(OR(I552="Required", I552="Dependent &amp; Required"), "X", "")</f>
        <v/>
      </c>
      <c r="K552" s="43" t="s">
        <v>7</v>
      </c>
      <c r="L552" s="43" t="str">
        <f t="shared" ref="L552" si="1113">IF(OR(K552="Required", K552="Dependent &amp; Required"), "X", "")</f>
        <v/>
      </c>
      <c r="M552" s="106" t="s">
        <v>1203</v>
      </c>
      <c r="N552" s="42" t="s">
        <v>28</v>
      </c>
      <c r="O552" s="42" t="s">
        <v>664</v>
      </c>
      <c r="P552" s="42" t="s">
        <v>1200</v>
      </c>
      <c r="Q552" s="101"/>
      <c r="R552" s="42"/>
      <c r="S552" s="42"/>
      <c r="T552" s="42"/>
      <c r="U552" s="42"/>
      <c r="V552" s="43"/>
    </row>
    <row r="553" spans="1:22" s="62" customFormat="1" ht="25.5" x14ac:dyDescent="0.2">
      <c r="A553" s="101" t="str">
        <f t="shared" si="1040"/>
        <v>Water heaterLength of pipe insulatedNumber (ft)ProposedBuilding/BuildingDetails/Systems/WaterHeating/WaterHeatingSystem/WaterHeaterImprovement/Pipe/LengthofPipeInsulated</v>
      </c>
      <c r="B553" s="42" t="s">
        <v>396</v>
      </c>
      <c r="C553" s="42" t="s">
        <v>659</v>
      </c>
      <c r="D553" s="42" t="s">
        <v>662</v>
      </c>
      <c r="E553" s="42" t="s">
        <v>7</v>
      </c>
      <c r="F553" s="43" t="str">
        <f t="shared" si="1041"/>
        <v/>
      </c>
      <c r="G553" s="42" t="s">
        <v>7</v>
      </c>
      <c r="H553" s="43" t="str">
        <f t="shared" si="1041"/>
        <v/>
      </c>
      <c r="I553" s="42" t="s">
        <v>20</v>
      </c>
      <c r="J553" s="43" t="str">
        <f t="shared" ref="J553" si="1114">IF(OR(I553="Required", I553="Dependent &amp; Required"), "X", "")</f>
        <v>X</v>
      </c>
      <c r="K553" s="43" t="s">
        <v>7</v>
      </c>
      <c r="L553" s="43" t="str">
        <f t="shared" ref="L553" si="1115">IF(OR(K553="Required", K553="Dependent &amp; Required"), "X", "")</f>
        <v/>
      </c>
      <c r="M553" s="106" t="s">
        <v>1203</v>
      </c>
      <c r="N553" s="42" t="s">
        <v>28</v>
      </c>
      <c r="O553" s="42" t="s">
        <v>663</v>
      </c>
      <c r="P553" s="42" t="s">
        <v>1034</v>
      </c>
      <c r="Q553" s="101"/>
      <c r="R553" s="42"/>
      <c r="S553" s="42"/>
      <c r="T553" s="42"/>
      <c r="U553" s="42"/>
      <c r="V553" s="43"/>
    </row>
    <row r="554" spans="1:22" s="62" customFormat="1" ht="25.5" x14ac:dyDescent="0.2">
      <c r="A554" s="101" t="str">
        <f t="shared" si="1040"/>
        <v>Water heaterHot water temperatureNumber (degrees F)ProposedBuilding/BuildingDetails/Systems/WaterHeating/WaterHeatingSystem/HotWaterTemperature</v>
      </c>
      <c r="B554" s="42" t="s">
        <v>396</v>
      </c>
      <c r="C554" s="42" t="s">
        <v>645</v>
      </c>
      <c r="D554" s="42" t="s">
        <v>573</v>
      </c>
      <c r="E554" s="42" t="s">
        <v>7</v>
      </c>
      <c r="F554" s="43" t="str">
        <f t="shared" si="1041"/>
        <v/>
      </c>
      <c r="G554" s="42" t="s">
        <v>7</v>
      </c>
      <c r="H554" s="43" t="str">
        <f t="shared" si="1041"/>
        <v/>
      </c>
      <c r="I554" s="42" t="s">
        <v>7</v>
      </c>
      <c r="J554" s="43" t="str">
        <f t="shared" ref="J554" si="1116">IF(OR(I554="Required", I554="Dependent &amp; Required"), "X", "")</f>
        <v/>
      </c>
      <c r="K554" s="43" t="s">
        <v>7</v>
      </c>
      <c r="L554" s="43" t="str">
        <f t="shared" ref="L554" si="1117">IF(OR(K554="Required", K554="Dependent &amp; Required"), "X", "")</f>
        <v/>
      </c>
      <c r="M554" s="106" t="s">
        <v>1203</v>
      </c>
      <c r="N554" s="42" t="s">
        <v>28</v>
      </c>
      <c r="O554" s="42" t="s">
        <v>463</v>
      </c>
      <c r="P554" s="42" t="s">
        <v>1200</v>
      </c>
      <c r="Q554" s="101"/>
      <c r="R554" s="42"/>
      <c r="S554" s="42"/>
      <c r="T554" s="42"/>
      <c r="U554" s="42"/>
      <c r="V554" s="43"/>
    </row>
    <row r="555" spans="1:22" s="62" customFormat="1" ht="25.5" x14ac:dyDescent="0.2">
      <c r="A555" s="101" t="str">
        <f t="shared" si="1040"/>
        <v>Water heaterHeating capacityNumber (Btuh)ProposedBuilding/BuildingDetails/Systems/WaterHeating/WaterHeatingSystem/HeatingCapacity</v>
      </c>
      <c r="B555" s="42" t="s">
        <v>396</v>
      </c>
      <c r="C555" s="42" t="s">
        <v>334</v>
      </c>
      <c r="D555" s="42" t="s">
        <v>517</v>
      </c>
      <c r="E555" s="42" t="s">
        <v>7</v>
      </c>
      <c r="F555" s="43" t="str">
        <f t="shared" si="1041"/>
        <v/>
      </c>
      <c r="G555" s="42" t="s">
        <v>7</v>
      </c>
      <c r="H555" s="43" t="str">
        <f t="shared" si="1041"/>
        <v/>
      </c>
      <c r="I555" s="42" t="s">
        <v>7</v>
      </c>
      <c r="J555" s="43" t="str">
        <f t="shared" ref="J555" si="1118">IF(OR(I555="Required", I555="Dependent &amp; Required"), "X", "")</f>
        <v/>
      </c>
      <c r="K555" s="43" t="s">
        <v>7</v>
      </c>
      <c r="L555" s="43" t="str">
        <f t="shared" ref="L555" si="1119">IF(OR(K555="Required", K555="Dependent &amp; Required"), "X", "")</f>
        <v/>
      </c>
      <c r="M555" s="106" t="s">
        <v>1203</v>
      </c>
      <c r="N555" s="42" t="s">
        <v>28</v>
      </c>
      <c r="O555" s="42" t="s">
        <v>369</v>
      </c>
      <c r="P555" s="42" t="s">
        <v>1200</v>
      </c>
      <c r="Q555" s="101"/>
      <c r="R555" s="42"/>
      <c r="S555" s="42"/>
      <c r="T555" s="42"/>
      <c r="U555" s="42"/>
      <c r="V555" s="43"/>
    </row>
    <row r="556" spans="1:22" s="62" customFormat="1" ht="25.5" x14ac:dyDescent="0.2">
      <c r="A556" s="101" t="str">
        <f t="shared" si="1040"/>
        <v>Water heaterCombustion ventilation system orphanedBooleanProposedBuilding/BuildingDetails/Systems/WaterHeating/WaterHeatingSystem/CombustionVentilationOrphaned</v>
      </c>
      <c r="B556" s="42" t="s">
        <v>396</v>
      </c>
      <c r="C556" s="42" t="s">
        <v>264</v>
      </c>
      <c r="D556" s="42" t="s">
        <v>520</v>
      </c>
      <c r="E556" s="42" t="s">
        <v>7</v>
      </c>
      <c r="F556" s="43" t="str">
        <f t="shared" si="1041"/>
        <v/>
      </c>
      <c r="G556" s="42" t="s">
        <v>7</v>
      </c>
      <c r="H556" s="43" t="str">
        <f t="shared" si="1041"/>
        <v/>
      </c>
      <c r="I556" s="42" t="s">
        <v>7</v>
      </c>
      <c r="J556" s="43" t="str">
        <f t="shared" ref="J556" si="1120">IF(OR(I556="Required", I556="Dependent &amp; Required"), "X", "")</f>
        <v/>
      </c>
      <c r="K556" s="43" t="s">
        <v>7</v>
      </c>
      <c r="L556" s="43" t="str">
        <f t="shared" ref="L556" si="1121">IF(OR(K556="Required", K556="Dependent &amp; Required"), "X", "")</f>
        <v/>
      </c>
      <c r="M556" s="106" t="s">
        <v>1203</v>
      </c>
      <c r="N556" s="42" t="s">
        <v>28</v>
      </c>
      <c r="O556" s="42" t="s">
        <v>265</v>
      </c>
      <c r="P556" s="42" t="s">
        <v>1200</v>
      </c>
      <c r="Q556" s="101"/>
      <c r="R556" s="42"/>
      <c r="S556" s="42"/>
      <c r="T556" s="42"/>
      <c r="U556" s="42"/>
      <c r="V556" s="43"/>
    </row>
    <row r="557" spans="1:22" s="62" customFormat="1" ht="25.5" x14ac:dyDescent="0.2">
      <c r="A557" s="101" t="str">
        <f t="shared" si="1040"/>
        <v>Water heaterRecovery efficiencyFractionProposedBuilding/BuildingDetails/Systems/WaterHeating/WaterHeatingSystem/RecoveryEfficiency</v>
      </c>
      <c r="B557" s="42" t="s">
        <v>396</v>
      </c>
      <c r="C557" s="42" t="s">
        <v>658</v>
      </c>
      <c r="D557" s="42" t="s">
        <v>505</v>
      </c>
      <c r="E557" s="42" t="s">
        <v>7</v>
      </c>
      <c r="F557" s="43" t="str">
        <f t="shared" si="1041"/>
        <v/>
      </c>
      <c r="G557" s="42" t="s">
        <v>7</v>
      </c>
      <c r="H557" s="43" t="str">
        <f t="shared" si="1041"/>
        <v/>
      </c>
      <c r="I557" s="42" t="s">
        <v>20</v>
      </c>
      <c r="J557" s="43" t="str">
        <f t="shared" ref="J557" si="1122">IF(OR(I557="Required", I557="Dependent &amp; Required"), "X", "")</f>
        <v>X</v>
      </c>
      <c r="K557" s="43" t="s">
        <v>7</v>
      </c>
      <c r="L557" s="43" t="str">
        <f t="shared" ref="L557" si="1123">IF(OR(K557="Required", K557="Dependent &amp; Required"), "X", "")</f>
        <v/>
      </c>
      <c r="M557" s="106" t="s">
        <v>1203</v>
      </c>
      <c r="N557" s="42" t="s">
        <v>28</v>
      </c>
      <c r="O557" s="42" t="s">
        <v>670</v>
      </c>
      <c r="P557" s="42" t="s">
        <v>1031</v>
      </c>
      <c r="Q557" s="101"/>
      <c r="R557" s="42"/>
      <c r="S557" s="42"/>
      <c r="T557" s="42"/>
      <c r="U557" s="42"/>
      <c r="V557" s="43"/>
    </row>
    <row r="558" spans="1:22" s="62" customFormat="1" ht="25.5" x14ac:dyDescent="0.2">
      <c r="A558" s="101" t="str">
        <f t="shared" si="1040"/>
        <v>Water heaterEnergy factorFractionProposedBuilding/BuildingDetails/Systems/WaterHeating/WaterHeatingSystem/EnergyFactor</v>
      </c>
      <c r="B558" s="42" t="s">
        <v>396</v>
      </c>
      <c r="C558" s="42" t="s">
        <v>266</v>
      </c>
      <c r="D558" s="42" t="s">
        <v>505</v>
      </c>
      <c r="E558" s="42" t="s">
        <v>7</v>
      </c>
      <c r="F558" s="43" t="str">
        <f t="shared" si="1041"/>
        <v/>
      </c>
      <c r="G558" s="42" t="s">
        <v>20</v>
      </c>
      <c r="H558" s="43" t="str">
        <f t="shared" si="1041"/>
        <v>X</v>
      </c>
      <c r="I558" s="42" t="s">
        <v>20</v>
      </c>
      <c r="J558" s="43" t="str">
        <f t="shared" ref="J558" si="1124">IF(OR(I558="Required", I558="Dependent &amp; Required"), "X", "")</f>
        <v>X</v>
      </c>
      <c r="K558" s="43" t="s">
        <v>7</v>
      </c>
      <c r="L558" s="43" t="str">
        <f t="shared" ref="L558" si="1125">IF(OR(K558="Required", K558="Dependent &amp; Required"), "X", "")</f>
        <v/>
      </c>
      <c r="M558" s="106" t="s">
        <v>1203</v>
      </c>
      <c r="N558" s="42" t="s">
        <v>28</v>
      </c>
      <c r="O558" s="42" t="s">
        <v>267</v>
      </c>
      <c r="P558" s="42" t="s">
        <v>1033</v>
      </c>
      <c r="Q558" s="101"/>
      <c r="R558" s="42"/>
      <c r="S558" s="42"/>
      <c r="T558" s="42"/>
      <c r="U558" s="42"/>
      <c r="V558" s="43"/>
    </row>
    <row r="559" spans="1:22" s="62" customFormat="1" ht="25.5" x14ac:dyDescent="0.2">
      <c r="A559" s="101" t="str">
        <f t="shared" si="1040"/>
        <v>Water heaterFuel typeEnumerationProposedBuilding/BuildingDetails/Systems/WaterHeating/WaterHeatingSystem/FuelType</v>
      </c>
      <c r="B559" s="42" t="s">
        <v>396</v>
      </c>
      <c r="C559" s="42" t="s">
        <v>457</v>
      </c>
      <c r="D559" s="42" t="s">
        <v>504</v>
      </c>
      <c r="E559" s="42" t="s">
        <v>20</v>
      </c>
      <c r="F559" s="43" t="str">
        <f t="shared" si="1041"/>
        <v>X</v>
      </c>
      <c r="G559" s="42" t="s">
        <v>20</v>
      </c>
      <c r="H559" s="43" t="str">
        <f t="shared" si="1041"/>
        <v>X</v>
      </c>
      <c r="I559" s="42" t="s">
        <v>20</v>
      </c>
      <c r="J559" s="43" t="str">
        <f t="shared" ref="J559" si="1126">IF(OR(I559="Required", I559="Dependent &amp; Required"), "X", "")</f>
        <v>X</v>
      </c>
      <c r="K559" s="43" t="s">
        <v>7</v>
      </c>
      <c r="L559" s="43" t="str">
        <f t="shared" ref="L559" si="1127">IF(OR(K559="Required", K559="Dependent &amp; Required"), "X", "")</f>
        <v/>
      </c>
      <c r="M559" s="106" t="s">
        <v>1203</v>
      </c>
      <c r="N559" s="42" t="s">
        <v>28</v>
      </c>
      <c r="O559" s="42" t="s">
        <v>268</v>
      </c>
      <c r="P559" s="42" t="s">
        <v>1029</v>
      </c>
      <c r="Q559" s="101"/>
      <c r="R559" s="42"/>
      <c r="S559" s="42"/>
      <c r="T559" s="42"/>
      <c r="U559" s="42"/>
      <c r="V559" s="43"/>
    </row>
    <row r="560" spans="1:22" s="62" customFormat="1" ht="25.5" x14ac:dyDescent="0.2">
      <c r="A560" s="101" t="str">
        <f t="shared" si="1040"/>
        <v>Water heaterLocationEnumerationProposedBuilding/BuildingDetails/Systems/WaterHeating/WaterHeatingSystem/Location</v>
      </c>
      <c r="B560" s="42" t="s">
        <v>396</v>
      </c>
      <c r="C560" s="42" t="s">
        <v>269</v>
      </c>
      <c r="D560" s="42" t="s">
        <v>504</v>
      </c>
      <c r="E560" s="42" t="s">
        <v>20</v>
      </c>
      <c r="F560" s="43" t="str">
        <f t="shared" si="1041"/>
        <v>X</v>
      </c>
      <c r="G560" s="42" t="s">
        <v>7</v>
      </c>
      <c r="H560" s="43" t="str">
        <f t="shared" si="1041"/>
        <v/>
      </c>
      <c r="I560" s="42" t="s">
        <v>7</v>
      </c>
      <c r="J560" s="43" t="str">
        <f t="shared" ref="J560" si="1128">IF(OR(I560="Required", I560="Dependent &amp; Required"), "X", "")</f>
        <v/>
      </c>
      <c r="K560" s="43" t="s">
        <v>7</v>
      </c>
      <c r="L560" s="43" t="str">
        <f t="shared" ref="L560" si="1129">IF(OR(K560="Required", K560="Dependent &amp; Required"), "X", "")</f>
        <v/>
      </c>
      <c r="M560" s="106" t="s">
        <v>1203</v>
      </c>
      <c r="N560" s="42" t="s">
        <v>28</v>
      </c>
      <c r="O560" s="42" t="s">
        <v>270</v>
      </c>
      <c r="P560" s="42" t="s">
        <v>1200</v>
      </c>
      <c r="Q560" s="101"/>
      <c r="R560" s="42"/>
      <c r="S560" s="42"/>
      <c r="T560" s="42"/>
      <c r="U560" s="42"/>
      <c r="V560" s="43"/>
    </row>
    <row r="561" spans="1:22" s="62" customFormat="1" ht="25.5" x14ac:dyDescent="0.2">
      <c r="A561" s="101" t="str">
        <f t="shared" si="1040"/>
        <v>Water heaterManufacturerTextProposedBuilding/BuildingDetails/Systems/WaterHeating/WaterHeatingSystem/Manufacturer</v>
      </c>
      <c r="B561" s="42" t="s">
        <v>396</v>
      </c>
      <c r="C561" s="42" t="s">
        <v>45</v>
      </c>
      <c r="D561" s="42" t="s">
        <v>516</v>
      </c>
      <c r="E561" s="42" t="s">
        <v>7</v>
      </c>
      <c r="F561" s="43" t="str">
        <f t="shared" si="1041"/>
        <v/>
      </c>
      <c r="G561" s="42" t="s">
        <v>7</v>
      </c>
      <c r="H561" s="43" t="str">
        <f t="shared" si="1041"/>
        <v/>
      </c>
      <c r="I561" s="42" t="s">
        <v>7</v>
      </c>
      <c r="J561" s="43" t="str">
        <f t="shared" ref="J561" si="1130">IF(OR(I561="Required", I561="Dependent &amp; Required"), "X", "")</f>
        <v/>
      </c>
      <c r="K561" s="43" t="s">
        <v>7</v>
      </c>
      <c r="L561" s="43" t="str">
        <f t="shared" ref="L561" si="1131">IF(OR(K561="Required", K561="Dependent &amp; Required"), "X", "")</f>
        <v/>
      </c>
      <c r="M561" s="106" t="s">
        <v>1203</v>
      </c>
      <c r="N561" s="42" t="s">
        <v>28</v>
      </c>
      <c r="O561" s="42" t="s">
        <v>271</v>
      </c>
      <c r="P561" s="42" t="s">
        <v>1200</v>
      </c>
      <c r="Q561" s="101"/>
      <c r="R561" s="42"/>
      <c r="S561" s="42"/>
      <c r="T561" s="42"/>
      <c r="U561" s="42"/>
      <c r="V561" s="43"/>
    </row>
    <row r="562" spans="1:22" s="62" customFormat="1" ht="25.5" x14ac:dyDescent="0.2">
      <c r="A562" s="101" t="str">
        <f t="shared" si="1040"/>
        <v>Water heaterModel numberTextProposedBuilding/BuildingDetails/Systems/WaterHeating/WaterHeatingSystem/ModelNumber</v>
      </c>
      <c r="B562" s="42" t="s">
        <v>396</v>
      </c>
      <c r="C562" s="42" t="s">
        <v>47</v>
      </c>
      <c r="D562" s="42" t="s">
        <v>516</v>
      </c>
      <c r="E562" s="42" t="s">
        <v>7</v>
      </c>
      <c r="F562" s="43" t="str">
        <f t="shared" si="1041"/>
        <v/>
      </c>
      <c r="G562" s="42" t="s">
        <v>7</v>
      </c>
      <c r="H562" s="43" t="str">
        <f t="shared" si="1041"/>
        <v/>
      </c>
      <c r="I562" s="42" t="s">
        <v>7</v>
      </c>
      <c r="J562" s="43" t="str">
        <f t="shared" ref="J562" si="1132">IF(OR(I562="Required", I562="Dependent &amp; Required"), "X", "")</f>
        <v/>
      </c>
      <c r="K562" s="43" t="s">
        <v>7</v>
      </c>
      <c r="L562" s="43" t="str">
        <f t="shared" ref="L562" si="1133">IF(OR(K562="Required", K562="Dependent &amp; Required"), "X", "")</f>
        <v/>
      </c>
      <c r="M562" s="106" t="s">
        <v>1203</v>
      </c>
      <c r="N562" s="42" t="s">
        <v>28</v>
      </c>
      <c r="O562" s="42" t="s">
        <v>671</v>
      </c>
      <c r="P562" s="42" t="s">
        <v>1200</v>
      </c>
      <c r="Q562" s="101"/>
      <c r="R562" s="42"/>
      <c r="S562" s="42"/>
      <c r="T562" s="42"/>
      <c r="U562" s="42"/>
      <c r="V562" s="43"/>
    </row>
    <row r="563" spans="1:22" s="62" customFormat="1" ht="25.5" x14ac:dyDescent="0.2">
      <c r="A563" s="101" t="str">
        <f t="shared" si="1040"/>
        <v>Water heaterWater heater typeEnumerationProposedBuilding/BuildingDetails/Systems/WaterHeating/WaterHeatingSystem/WaterHeaterType</v>
      </c>
      <c r="B563" s="42" t="s">
        <v>396</v>
      </c>
      <c r="C563" s="42" t="s">
        <v>273</v>
      </c>
      <c r="D563" s="42" t="s">
        <v>504</v>
      </c>
      <c r="E563" s="42" t="s">
        <v>20</v>
      </c>
      <c r="F563" s="43" t="str">
        <f t="shared" si="1041"/>
        <v>X</v>
      </c>
      <c r="G563" s="42" t="s">
        <v>20</v>
      </c>
      <c r="H563" s="43" t="str">
        <f t="shared" si="1041"/>
        <v>X</v>
      </c>
      <c r="I563" s="42" t="s">
        <v>20</v>
      </c>
      <c r="J563" s="43" t="str">
        <f t="shared" ref="J563" si="1134">IF(OR(I563="Required", I563="Dependent &amp; Required"), "X", "")</f>
        <v>X</v>
      </c>
      <c r="K563" s="43" t="s">
        <v>7</v>
      </c>
      <c r="L563" s="43" t="str">
        <f t="shared" ref="L563" si="1135">IF(OR(K563="Required", K563="Dependent &amp; Required"), "X", "")</f>
        <v/>
      </c>
      <c r="M563" s="106" t="s">
        <v>1203</v>
      </c>
      <c r="N563" s="42" t="s">
        <v>28</v>
      </c>
      <c r="O563" s="42" t="s">
        <v>274</v>
      </c>
      <c r="P563" s="42" t="s">
        <v>1028</v>
      </c>
      <c r="Q563" s="101"/>
      <c r="R563" s="42"/>
      <c r="S563" s="42"/>
      <c r="T563" s="42"/>
      <c r="U563" s="42"/>
      <c r="V563" s="43"/>
    </row>
    <row r="564" spans="1:22" s="62" customFormat="1" ht="25.5" x14ac:dyDescent="0.2">
      <c r="A564" s="101" t="str">
        <f t="shared" si="1040"/>
        <v>Water heaterTank volumeNumber (gallons)ProposedBuilding/BuildingDetails/Systems/WaterHeating/WaterHeatingSystem/TankVolume</v>
      </c>
      <c r="B564" s="42" t="s">
        <v>396</v>
      </c>
      <c r="C564" s="42" t="s">
        <v>275</v>
      </c>
      <c r="D564" s="42" t="s">
        <v>616</v>
      </c>
      <c r="E564" s="42" t="s">
        <v>7</v>
      </c>
      <c r="F564" s="43" t="str">
        <f t="shared" si="1041"/>
        <v/>
      </c>
      <c r="G564" s="42" t="s">
        <v>7</v>
      </c>
      <c r="H564" s="43" t="str">
        <f t="shared" si="1041"/>
        <v/>
      </c>
      <c r="I564" s="42" t="s">
        <v>20</v>
      </c>
      <c r="J564" s="43" t="str">
        <f t="shared" ref="J564" si="1136">IF(OR(I564="Required", I564="Dependent &amp; Required"), "X", "")</f>
        <v>X</v>
      </c>
      <c r="K564" s="43" t="s">
        <v>7</v>
      </c>
      <c r="L564" s="43" t="str">
        <f t="shared" ref="L564" si="1137">IF(OR(K564="Required", K564="Dependent &amp; Required"), "X", "")</f>
        <v/>
      </c>
      <c r="M564" s="106" t="s">
        <v>1203</v>
      </c>
      <c r="N564" s="42" t="s">
        <v>28</v>
      </c>
      <c r="O564" s="42" t="s">
        <v>276</v>
      </c>
      <c r="P564" s="42" t="s">
        <v>1032</v>
      </c>
      <c r="Q564" s="101"/>
      <c r="R564" s="42"/>
      <c r="S564" s="42"/>
      <c r="T564" s="42"/>
      <c r="U564" s="42"/>
      <c r="V564" s="43"/>
    </row>
    <row r="565" spans="1:22" s="62" customFormat="1" ht="25.5" x14ac:dyDescent="0.2">
      <c r="A565" s="101" t="str">
        <f t="shared" si="1040"/>
        <v>Water heaterModel year TextProposedBuilding/BuildingDetails/Systems/WaterHeating/WaterHeatingSystem/ModelYear</v>
      </c>
      <c r="B565" s="42" t="s">
        <v>396</v>
      </c>
      <c r="C565" s="42" t="s">
        <v>614</v>
      </c>
      <c r="D565" s="42" t="s">
        <v>516</v>
      </c>
      <c r="E565" s="42" t="s">
        <v>7</v>
      </c>
      <c r="F565" s="43" t="str">
        <f t="shared" si="1041"/>
        <v/>
      </c>
      <c r="G565" s="42" t="s">
        <v>7</v>
      </c>
      <c r="H565" s="43" t="str">
        <f t="shared" si="1041"/>
        <v/>
      </c>
      <c r="I565" s="42" t="s">
        <v>7</v>
      </c>
      <c r="J565" s="43" t="str">
        <f t="shared" ref="J565" si="1138">IF(OR(I565="Required", I565="Dependent &amp; Required"), "X", "")</f>
        <v/>
      </c>
      <c r="K565" s="43" t="s">
        <v>7</v>
      </c>
      <c r="L565" s="43" t="str">
        <f t="shared" ref="L565" si="1139">IF(OR(K565="Required", K565="Dependent &amp; Required"), "X", "")</f>
        <v/>
      </c>
      <c r="M565" s="106" t="s">
        <v>1203</v>
      </c>
      <c r="N565" s="42" t="s">
        <v>28</v>
      </c>
      <c r="O565" s="42" t="s">
        <v>272</v>
      </c>
      <c r="P565" s="42" t="s">
        <v>1200</v>
      </c>
      <c r="Q565" s="101"/>
      <c r="R565" s="42"/>
      <c r="S565" s="42"/>
      <c r="T565" s="42"/>
      <c r="U565" s="42"/>
      <c r="V565" s="43"/>
    </row>
    <row r="566" spans="1:22" s="62" customFormat="1" ht="25.5" x14ac:dyDescent="0.2">
      <c r="A566" s="101" t="str">
        <f t="shared" si="1040"/>
        <v>Water heaterThird party certificationEnumerationProposedBuilding/BuildingDetails/Systems/WaterHeating/WaterHeatingSystem/ThirdPartyCertification</v>
      </c>
      <c r="B566" s="42" t="s">
        <v>396</v>
      </c>
      <c r="C566" s="42" t="s">
        <v>58</v>
      </c>
      <c r="D566" s="42" t="s">
        <v>504</v>
      </c>
      <c r="E566" s="42" t="s">
        <v>7</v>
      </c>
      <c r="F566" s="43" t="str">
        <f t="shared" si="1041"/>
        <v/>
      </c>
      <c r="G566" s="42" t="s">
        <v>7</v>
      </c>
      <c r="H566" s="43" t="str">
        <f t="shared" si="1041"/>
        <v/>
      </c>
      <c r="I566" s="42" t="s">
        <v>20</v>
      </c>
      <c r="J566" s="43" t="str">
        <f t="shared" ref="J566" si="1140">IF(OR(I566="Required", I566="Dependent &amp; Required"), "X", "")</f>
        <v>X</v>
      </c>
      <c r="K566" s="43" t="s">
        <v>7</v>
      </c>
      <c r="L566" s="43" t="str">
        <f t="shared" ref="L566" si="1141">IF(OR(K566="Required", K566="Dependent &amp; Required"), "X", "")</f>
        <v/>
      </c>
      <c r="M566" s="106" t="s">
        <v>1203</v>
      </c>
      <c r="N566" s="42" t="s">
        <v>28</v>
      </c>
      <c r="O566" s="42" t="s">
        <v>672</v>
      </c>
      <c r="P566" s="42" t="s">
        <v>1030</v>
      </c>
      <c r="Q566" s="101"/>
      <c r="R566" s="42"/>
      <c r="S566" s="42"/>
      <c r="T566" s="42"/>
      <c r="U566" s="42"/>
      <c r="V566" s="43"/>
    </row>
    <row r="567" spans="1:22" s="62" customFormat="1" ht="38.25" x14ac:dyDescent="0.2">
      <c r="A567" s="101" t="str">
        <f t="shared" si="1040"/>
        <v>Water heaterPipe R valueNumber PostBuilding/BuildingDetails/Systems/WaterHeating/WaterHeatingSystem/WaterHeaterImprovement/Pipe/PipeRValue</v>
      </c>
      <c r="B567" s="42" t="s">
        <v>396</v>
      </c>
      <c r="C567" s="42" t="s">
        <v>660</v>
      </c>
      <c r="D567" s="42" t="s">
        <v>661</v>
      </c>
      <c r="E567" s="42" t="s">
        <v>7</v>
      </c>
      <c r="F567" s="43" t="str">
        <f t="shared" si="1041"/>
        <v/>
      </c>
      <c r="G567" s="42" t="s">
        <v>7</v>
      </c>
      <c r="H567" s="43" t="str">
        <f t="shared" si="1041"/>
        <v/>
      </c>
      <c r="I567" s="42" t="s">
        <v>7</v>
      </c>
      <c r="J567" s="43" t="str">
        <f t="shared" ref="J567" si="1142">IF(OR(I567="Required", I567="Dependent &amp; Required"), "X", "")</f>
        <v/>
      </c>
      <c r="K567" s="43" t="s">
        <v>20</v>
      </c>
      <c r="L567" s="43" t="str">
        <f t="shared" ref="L567" si="1143">IF(OR(K567="Required", K567="Dependent &amp; Required"), "X", "")</f>
        <v>X</v>
      </c>
      <c r="M567" s="106" t="s">
        <v>1205</v>
      </c>
      <c r="N567" s="42" t="s">
        <v>296</v>
      </c>
      <c r="O567" s="42" t="s">
        <v>664</v>
      </c>
      <c r="P567" s="42" t="s">
        <v>1200</v>
      </c>
      <c r="Q567" s="101"/>
      <c r="R567" s="42"/>
      <c r="S567" s="42"/>
      <c r="T567" s="42"/>
      <c r="U567" s="42"/>
      <c r="V567" s="43"/>
    </row>
    <row r="568" spans="1:22" s="62" customFormat="1" ht="38.25" x14ac:dyDescent="0.2">
      <c r="A568" s="101" t="str">
        <f t="shared" si="1040"/>
        <v>Water heaterLength of pipe insulatedNumber (ft)PostBuilding/BuildingDetails/Systems/WaterHeating/WaterHeatingSystem/WaterHeaterImprovement/Pipe/LengthofPipeInsulated</v>
      </c>
      <c r="B568" s="42" t="s">
        <v>396</v>
      </c>
      <c r="C568" s="42" t="s">
        <v>659</v>
      </c>
      <c r="D568" s="42" t="s">
        <v>662</v>
      </c>
      <c r="E568" s="42" t="s">
        <v>7</v>
      </c>
      <c r="F568" s="43" t="str">
        <f t="shared" si="1041"/>
        <v/>
      </c>
      <c r="G568" s="42" t="s">
        <v>7</v>
      </c>
      <c r="H568" s="43" t="str">
        <f t="shared" si="1041"/>
        <v/>
      </c>
      <c r="I568" s="42" t="s">
        <v>20</v>
      </c>
      <c r="J568" s="43" t="str">
        <f t="shared" ref="J568" si="1144">IF(OR(I568="Required", I568="Dependent &amp; Required"), "X", "")</f>
        <v>X</v>
      </c>
      <c r="K568" s="43" t="s">
        <v>7</v>
      </c>
      <c r="L568" s="43" t="str">
        <f t="shared" ref="L568" si="1145">IF(OR(K568="Required", K568="Dependent &amp; Required"), "X", "")</f>
        <v/>
      </c>
      <c r="M568" s="106" t="s">
        <v>1205</v>
      </c>
      <c r="N568" s="42" t="s">
        <v>296</v>
      </c>
      <c r="O568" s="42" t="s">
        <v>663</v>
      </c>
      <c r="P568" s="42" t="s">
        <v>1034</v>
      </c>
      <c r="Q568" s="101"/>
      <c r="R568" s="42"/>
      <c r="S568" s="42"/>
      <c r="T568" s="42"/>
      <c r="U568" s="42"/>
      <c r="V568" s="43"/>
    </row>
    <row r="569" spans="1:22" s="62" customFormat="1" ht="38.25" x14ac:dyDescent="0.2">
      <c r="A569" s="101" t="str">
        <f t="shared" si="1040"/>
        <v>Water heaterHot water temperatureNumber (degrees F)PostBuilding/BuildingDetails/Systems/WaterHeating/WaterHeatingSystem/HotWaterTemperature</v>
      </c>
      <c r="B569" s="42" t="s">
        <v>396</v>
      </c>
      <c r="C569" s="42" t="s">
        <v>645</v>
      </c>
      <c r="D569" s="42" t="s">
        <v>573</v>
      </c>
      <c r="E569" s="42" t="s">
        <v>7</v>
      </c>
      <c r="F569" s="43" t="str">
        <f t="shared" si="1041"/>
        <v/>
      </c>
      <c r="G569" s="42" t="s">
        <v>7</v>
      </c>
      <c r="H569" s="43" t="str">
        <f t="shared" si="1041"/>
        <v/>
      </c>
      <c r="I569" s="42" t="s">
        <v>7</v>
      </c>
      <c r="J569" s="43" t="str">
        <f t="shared" ref="J569" si="1146">IF(OR(I569="Required", I569="Dependent &amp; Required"), "X", "")</f>
        <v/>
      </c>
      <c r="K569" s="43" t="s">
        <v>7</v>
      </c>
      <c r="L569" s="43" t="str">
        <f t="shared" ref="L569" si="1147">IF(OR(K569="Required", K569="Dependent &amp; Required"), "X", "")</f>
        <v/>
      </c>
      <c r="M569" s="106" t="s">
        <v>1205</v>
      </c>
      <c r="N569" s="42" t="s">
        <v>296</v>
      </c>
      <c r="O569" s="42" t="s">
        <v>463</v>
      </c>
      <c r="P569" s="42" t="s">
        <v>1200</v>
      </c>
      <c r="Q569" s="101"/>
      <c r="R569" s="42"/>
      <c r="S569" s="42"/>
      <c r="T569" s="42"/>
      <c r="U569" s="42"/>
      <c r="V569" s="43"/>
    </row>
    <row r="570" spans="1:22" s="62" customFormat="1" ht="38.25" x14ac:dyDescent="0.2">
      <c r="A570" s="101" t="str">
        <f t="shared" si="1040"/>
        <v>Water heaterHeating capacityNumber (Btuh)PostBuilding/BuildingDetails/Systems/WaterHeating/WaterHeatingSystem/HeatingCapacity</v>
      </c>
      <c r="B570" s="42" t="s">
        <v>396</v>
      </c>
      <c r="C570" s="42" t="s">
        <v>334</v>
      </c>
      <c r="D570" s="42" t="s">
        <v>517</v>
      </c>
      <c r="E570" s="42" t="s">
        <v>7</v>
      </c>
      <c r="F570" s="43" t="str">
        <f t="shared" si="1041"/>
        <v/>
      </c>
      <c r="G570" s="42" t="s">
        <v>7</v>
      </c>
      <c r="H570" s="43" t="str">
        <f t="shared" si="1041"/>
        <v/>
      </c>
      <c r="I570" s="42" t="s">
        <v>7</v>
      </c>
      <c r="J570" s="43" t="str">
        <f t="shared" ref="J570" si="1148">IF(OR(I570="Required", I570="Dependent &amp; Required"), "X", "")</f>
        <v/>
      </c>
      <c r="K570" s="43" t="s">
        <v>7</v>
      </c>
      <c r="L570" s="43" t="str">
        <f t="shared" ref="L570" si="1149">IF(OR(K570="Required", K570="Dependent &amp; Required"), "X", "")</f>
        <v/>
      </c>
      <c r="M570" s="106" t="s">
        <v>1205</v>
      </c>
      <c r="N570" s="42" t="s">
        <v>296</v>
      </c>
      <c r="O570" s="42" t="s">
        <v>369</v>
      </c>
      <c r="P570" s="42" t="s">
        <v>1200</v>
      </c>
      <c r="Q570" s="101"/>
      <c r="R570" s="42"/>
      <c r="S570" s="42"/>
      <c r="T570" s="42"/>
      <c r="U570" s="42"/>
      <c r="V570" s="43"/>
    </row>
    <row r="571" spans="1:22" s="62" customFormat="1" ht="38.25" x14ac:dyDescent="0.2">
      <c r="A571" s="101" t="str">
        <f t="shared" si="1040"/>
        <v>Water heaterCombustion ventilation system orphanedBooleanPostBuilding/BuildingDetails/Systems/WaterHeating/WaterHeatingSystem/CombustionVentilationOrphaned</v>
      </c>
      <c r="B571" s="42" t="s">
        <v>396</v>
      </c>
      <c r="C571" s="42" t="s">
        <v>264</v>
      </c>
      <c r="D571" s="42" t="s">
        <v>520</v>
      </c>
      <c r="E571" s="42" t="s">
        <v>7</v>
      </c>
      <c r="F571" s="43" t="str">
        <f t="shared" si="1041"/>
        <v/>
      </c>
      <c r="G571" s="42" t="s">
        <v>7</v>
      </c>
      <c r="H571" s="43" t="str">
        <f t="shared" si="1041"/>
        <v/>
      </c>
      <c r="I571" s="42" t="s">
        <v>7</v>
      </c>
      <c r="J571" s="43" t="str">
        <f t="shared" ref="J571" si="1150">IF(OR(I571="Required", I571="Dependent &amp; Required"), "X", "")</f>
        <v/>
      </c>
      <c r="K571" s="43" t="s">
        <v>7</v>
      </c>
      <c r="L571" s="43" t="str">
        <f t="shared" ref="L571" si="1151">IF(OR(K571="Required", K571="Dependent &amp; Required"), "X", "")</f>
        <v/>
      </c>
      <c r="M571" s="106" t="s">
        <v>1205</v>
      </c>
      <c r="N571" s="42" t="s">
        <v>296</v>
      </c>
      <c r="O571" s="42" t="s">
        <v>265</v>
      </c>
      <c r="P571" s="42" t="s">
        <v>1200</v>
      </c>
      <c r="Q571" s="101"/>
      <c r="R571" s="42"/>
      <c r="S571" s="42"/>
      <c r="T571" s="42"/>
      <c r="U571" s="42"/>
      <c r="V571" s="43"/>
    </row>
    <row r="572" spans="1:22" s="62" customFormat="1" ht="38.25" x14ac:dyDescent="0.2">
      <c r="A572" s="101" t="str">
        <f t="shared" si="1040"/>
        <v>Water heaterRecovery efficiencyFractionPostBuilding/BuildingDetails/Systems/WaterHeating/WaterHeatingSystem/RecoveryEfficiency</v>
      </c>
      <c r="B572" s="42" t="s">
        <v>396</v>
      </c>
      <c r="C572" s="42" t="s">
        <v>658</v>
      </c>
      <c r="D572" s="42" t="s">
        <v>505</v>
      </c>
      <c r="E572" s="42" t="s">
        <v>7</v>
      </c>
      <c r="F572" s="43" t="str">
        <f t="shared" si="1041"/>
        <v/>
      </c>
      <c r="G572" s="42" t="s">
        <v>7</v>
      </c>
      <c r="H572" s="43" t="str">
        <f t="shared" si="1041"/>
        <v/>
      </c>
      <c r="I572" s="42" t="s">
        <v>20</v>
      </c>
      <c r="J572" s="43" t="str">
        <f t="shared" ref="J572" si="1152">IF(OR(I572="Required", I572="Dependent &amp; Required"), "X", "")</f>
        <v>X</v>
      </c>
      <c r="K572" s="43" t="s">
        <v>20</v>
      </c>
      <c r="L572" s="43" t="str">
        <f t="shared" ref="L572" si="1153">IF(OR(K572="Required", K572="Dependent &amp; Required"), "X", "")</f>
        <v>X</v>
      </c>
      <c r="M572" s="106" t="s">
        <v>1205</v>
      </c>
      <c r="N572" s="42" t="s">
        <v>296</v>
      </c>
      <c r="O572" s="42" t="s">
        <v>670</v>
      </c>
      <c r="P572" s="42" t="s">
        <v>1031</v>
      </c>
      <c r="Q572" s="101"/>
      <c r="R572" s="42"/>
      <c r="S572" s="42"/>
      <c r="T572" s="42"/>
      <c r="U572" s="42"/>
      <c r="V572" s="43"/>
    </row>
    <row r="573" spans="1:22" s="62" customFormat="1" ht="38.25" x14ac:dyDescent="0.2">
      <c r="A573" s="101" t="str">
        <f t="shared" si="1040"/>
        <v>Water heaterEnergy factorFractionPostBuilding/BuildingDetails/Systems/WaterHeating/WaterHeatingSystem/EnergyFactor</v>
      </c>
      <c r="B573" s="42" t="s">
        <v>396</v>
      </c>
      <c r="C573" s="42" t="s">
        <v>266</v>
      </c>
      <c r="D573" s="42" t="s">
        <v>505</v>
      </c>
      <c r="E573" s="42" t="s">
        <v>7</v>
      </c>
      <c r="F573" s="43" t="str">
        <f t="shared" si="1041"/>
        <v/>
      </c>
      <c r="G573" s="42" t="s">
        <v>20</v>
      </c>
      <c r="H573" s="43" t="str">
        <f t="shared" si="1041"/>
        <v>X</v>
      </c>
      <c r="I573" s="42" t="s">
        <v>20</v>
      </c>
      <c r="J573" s="43" t="str">
        <f t="shared" ref="J573" si="1154">IF(OR(I573="Required", I573="Dependent &amp; Required"), "X", "")</f>
        <v>X</v>
      </c>
      <c r="K573" s="43" t="s">
        <v>20</v>
      </c>
      <c r="L573" s="43" t="str">
        <f t="shared" ref="L573" si="1155">IF(OR(K573="Required", K573="Dependent &amp; Required"), "X", "")</f>
        <v>X</v>
      </c>
      <c r="M573" s="106" t="s">
        <v>1205</v>
      </c>
      <c r="N573" s="42" t="s">
        <v>296</v>
      </c>
      <c r="O573" s="42" t="s">
        <v>267</v>
      </c>
      <c r="P573" s="42" t="s">
        <v>1033</v>
      </c>
      <c r="Q573" s="101"/>
      <c r="R573" s="42"/>
      <c r="S573" s="42"/>
      <c r="T573" s="42"/>
      <c r="U573" s="42"/>
      <c r="V573" s="43"/>
    </row>
    <row r="574" spans="1:22" s="62" customFormat="1" ht="38.25" x14ac:dyDescent="0.2">
      <c r="A574" s="101" t="str">
        <f t="shared" si="1040"/>
        <v>Water heaterFuel typeEnumerationPostBuilding/BuildingDetails/Systems/WaterHeating/WaterHeatingSystem/FuelType</v>
      </c>
      <c r="B574" s="42" t="s">
        <v>396</v>
      </c>
      <c r="C574" s="42" t="s">
        <v>457</v>
      </c>
      <c r="D574" s="42" t="s">
        <v>504</v>
      </c>
      <c r="E574" s="42" t="s">
        <v>20</v>
      </c>
      <c r="F574" s="43" t="str">
        <f t="shared" si="1041"/>
        <v>X</v>
      </c>
      <c r="G574" s="42" t="s">
        <v>20</v>
      </c>
      <c r="H574" s="43" t="str">
        <f t="shared" si="1041"/>
        <v>X</v>
      </c>
      <c r="I574" s="42" t="s">
        <v>20</v>
      </c>
      <c r="J574" s="43" t="str">
        <f t="shared" ref="J574" si="1156">IF(OR(I574="Required", I574="Dependent &amp; Required"), "X", "")</f>
        <v>X</v>
      </c>
      <c r="K574" s="43" t="s">
        <v>20</v>
      </c>
      <c r="L574" s="43" t="str">
        <f t="shared" ref="L574" si="1157">IF(OR(K574="Required", K574="Dependent &amp; Required"), "X", "")</f>
        <v>X</v>
      </c>
      <c r="M574" s="106" t="s">
        <v>1205</v>
      </c>
      <c r="N574" s="42" t="s">
        <v>296</v>
      </c>
      <c r="O574" s="42" t="s">
        <v>268</v>
      </c>
      <c r="P574" s="42" t="s">
        <v>1029</v>
      </c>
      <c r="Q574" s="101"/>
      <c r="R574" s="42"/>
      <c r="S574" s="42"/>
      <c r="T574" s="42"/>
      <c r="U574" s="42"/>
      <c r="V574" s="43"/>
    </row>
    <row r="575" spans="1:22" s="62" customFormat="1" ht="38.25" x14ac:dyDescent="0.2">
      <c r="A575" s="101" t="str">
        <f t="shared" si="1040"/>
        <v>Water heaterLocationEnumerationPostBuilding/BuildingDetails/Systems/WaterHeating/WaterHeatingSystem/Location</v>
      </c>
      <c r="B575" s="42" t="s">
        <v>396</v>
      </c>
      <c r="C575" s="42" t="s">
        <v>269</v>
      </c>
      <c r="D575" s="42" t="s">
        <v>504</v>
      </c>
      <c r="E575" s="42" t="s">
        <v>20</v>
      </c>
      <c r="F575" s="43" t="str">
        <f t="shared" si="1041"/>
        <v>X</v>
      </c>
      <c r="G575" s="42" t="s">
        <v>7</v>
      </c>
      <c r="H575" s="43" t="str">
        <f t="shared" si="1041"/>
        <v/>
      </c>
      <c r="I575" s="42" t="s">
        <v>7</v>
      </c>
      <c r="J575" s="43" t="str">
        <f t="shared" ref="J575" si="1158">IF(OR(I575="Required", I575="Dependent &amp; Required"), "X", "")</f>
        <v/>
      </c>
      <c r="K575" s="43" t="s">
        <v>20</v>
      </c>
      <c r="L575" s="43" t="str">
        <f t="shared" ref="L575" si="1159">IF(OR(K575="Required", K575="Dependent &amp; Required"), "X", "")</f>
        <v>X</v>
      </c>
      <c r="M575" s="106" t="s">
        <v>1205</v>
      </c>
      <c r="N575" s="42" t="s">
        <v>296</v>
      </c>
      <c r="O575" s="42" t="s">
        <v>270</v>
      </c>
      <c r="P575" s="42" t="s">
        <v>1200</v>
      </c>
      <c r="Q575" s="101"/>
      <c r="R575" s="42"/>
      <c r="S575" s="42"/>
      <c r="T575" s="42"/>
      <c r="U575" s="42"/>
      <c r="V575" s="43"/>
    </row>
    <row r="576" spans="1:22" s="62" customFormat="1" ht="38.25" x14ac:dyDescent="0.2">
      <c r="A576" s="101" t="str">
        <f t="shared" si="1040"/>
        <v>Water heaterManufacturerTextPostBuilding/BuildingDetails/Systems/WaterHeating/WaterHeatingSystem/Manufacturer</v>
      </c>
      <c r="B576" s="42" t="s">
        <v>396</v>
      </c>
      <c r="C576" s="42" t="s">
        <v>45</v>
      </c>
      <c r="D576" s="42" t="s">
        <v>516</v>
      </c>
      <c r="E576" s="42" t="s">
        <v>7</v>
      </c>
      <c r="F576" s="43" t="str">
        <f t="shared" si="1041"/>
        <v/>
      </c>
      <c r="G576" s="42" t="s">
        <v>7</v>
      </c>
      <c r="H576" s="43" t="str">
        <f t="shared" si="1041"/>
        <v/>
      </c>
      <c r="I576" s="42" t="s">
        <v>7</v>
      </c>
      <c r="J576" s="43" t="str">
        <f t="shared" ref="J576" si="1160">IF(OR(I576="Required", I576="Dependent &amp; Required"), "X", "")</f>
        <v/>
      </c>
      <c r="K576" s="43" t="s">
        <v>7</v>
      </c>
      <c r="L576" s="43" t="str">
        <f t="shared" ref="L576" si="1161">IF(OR(K576="Required", K576="Dependent &amp; Required"), "X", "")</f>
        <v/>
      </c>
      <c r="M576" s="106" t="s">
        <v>1205</v>
      </c>
      <c r="N576" s="42" t="s">
        <v>296</v>
      </c>
      <c r="O576" s="42" t="s">
        <v>271</v>
      </c>
      <c r="P576" s="42" t="s">
        <v>1200</v>
      </c>
      <c r="Q576" s="101"/>
      <c r="R576" s="42"/>
      <c r="S576" s="42"/>
      <c r="T576" s="42"/>
      <c r="U576" s="42"/>
      <c r="V576" s="43"/>
    </row>
    <row r="577" spans="1:22" s="62" customFormat="1" ht="38.25" x14ac:dyDescent="0.2">
      <c r="A577" s="101" t="str">
        <f t="shared" si="1040"/>
        <v>Water heaterModel numberTextPostBuilding/BuildingDetails/Systems/WaterHeating/WaterHeatingSystem/ModelNumber</v>
      </c>
      <c r="B577" s="42" t="s">
        <v>396</v>
      </c>
      <c r="C577" s="42" t="s">
        <v>47</v>
      </c>
      <c r="D577" s="42" t="s">
        <v>516</v>
      </c>
      <c r="E577" s="42" t="s">
        <v>7</v>
      </c>
      <c r="F577" s="43" t="str">
        <f t="shared" si="1041"/>
        <v/>
      </c>
      <c r="G577" s="42" t="s">
        <v>7</v>
      </c>
      <c r="H577" s="43" t="str">
        <f t="shared" si="1041"/>
        <v/>
      </c>
      <c r="I577" s="42" t="s">
        <v>7</v>
      </c>
      <c r="J577" s="43" t="str">
        <f t="shared" ref="J577" si="1162">IF(OR(I577="Required", I577="Dependent &amp; Required"), "X", "")</f>
        <v/>
      </c>
      <c r="K577" s="43" t="s">
        <v>7</v>
      </c>
      <c r="L577" s="43" t="str">
        <f t="shared" ref="L577" si="1163">IF(OR(K577="Required", K577="Dependent &amp; Required"), "X", "")</f>
        <v/>
      </c>
      <c r="M577" s="106" t="s">
        <v>1205</v>
      </c>
      <c r="N577" s="42" t="s">
        <v>296</v>
      </c>
      <c r="O577" s="42" t="s">
        <v>671</v>
      </c>
      <c r="P577" s="42" t="s">
        <v>1200</v>
      </c>
      <c r="Q577" s="101"/>
      <c r="R577" s="42"/>
      <c r="S577" s="42"/>
      <c r="T577" s="42"/>
      <c r="U577" s="42"/>
      <c r="V577" s="43"/>
    </row>
    <row r="578" spans="1:22" s="62" customFormat="1" ht="38.25" x14ac:dyDescent="0.2">
      <c r="A578" s="101" t="str">
        <f t="shared" si="1040"/>
        <v>Water heaterWater heater typeEnumerationPostBuilding/BuildingDetails/Systems/WaterHeating/WaterHeatingSystem/WaterHeaterType</v>
      </c>
      <c r="B578" s="42" t="s">
        <v>396</v>
      </c>
      <c r="C578" s="42" t="s">
        <v>273</v>
      </c>
      <c r="D578" s="42" t="s">
        <v>504</v>
      </c>
      <c r="E578" s="42" t="s">
        <v>20</v>
      </c>
      <c r="F578" s="43" t="str">
        <f t="shared" si="1041"/>
        <v>X</v>
      </c>
      <c r="G578" s="42" t="s">
        <v>20</v>
      </c>
      <c r="H578" s="43" t="str">
        <f t="shared" si="1041"/>
        <v>X</v>
      </c>
      <c r="I578" s="42" t="s">
        <v>20</v>
      </c>
      <c r="J578" s="43" t="str">
        <f t="shared" ref="J578" si="1164">IF(OR(I578="Required", I578="Dependent &amp; Required"), "X", "")</f>
        <v>X</v>
      </c>
      <c r="K578" s="43" t="s">
        <v>20</v>
      </c>
      <c r="L578" s="43" t="str">
        <f t="shared" ref="L578" si="1165">IF(OR(K578="Required", K578="Dependent &amp; Required"), "X", "")</f>
        <v>X</v>
      </c>
      <c r="M578" s="106" t="s">
        <v>1205</v>
      </c>
      <c r="N578" s="42" t="s">
        <v>296</v>
      </c>
      <c r="O578" s="42" t="s">
        <v>274</v>
      </c>
      <c r="P578" s="42" t="s">
        <v>1028</v>
      </c>
      <c r="Q578" s="101"/>
      <c r="R578" s="42"/>
      <c r="S578" s="42"/>
      <c r="T578" s="42"/>
      <c r="U578" s="42"/>
      <c r="V578" s="43"/>
    </row>
    <row r="579" spans="1:22" s="62" customFormat="1" ht="38.25" x14ac:dyDescent="0.2">
      <c r="A579" s="101" t="str">
        <f t="shared" si="1040"/>
        <v>Water heaterTank volumeNumber (gallons)PostBuilding/BuildingDetails/Systems/WaterHeating/WaterHeatingSystem/TankVolume</v>
      </c>
      <c r="B579" s="42" t="s">
        <v>396</v>
      </c>
      <c r="C579" s="42" t="s">
        <v>275</v>
      </c>
      <c r="D579" s="42" t="s">
        <v>616</v>
      </c>
      <c r="E579" s="42" t="s">
        <v>7</v>
      </c>
      <c r="F579" s="43" t="str">
        <f t="shared" si="1041"/>
        <v/>
      </c>
      <c r="G579" s="42" t="s">
        <v>7</v>
      </c>
      <c r="H579" s="43" t="str">
        <f t="shared" si="1041"/>
        <v/>
      </c>
      <c r="I579" s="42" t="s">
        <v>20</v>
      </c>
      <c r="J579" s="43" t="str">
        <f t="shared" ref="J579" si="1166">IF(OR(I579="Required", I579="Dependent &amp; Required"), "X", "")</f>
        <v>X</v>
      </c>
      <c r="K579" s="43" t="s">
        <v>7</v>
      </c>
      <c r="L579" s="43" t="str">
        <f t="shared" ref="L579" si="1167">IF(OR(K579="Required", K579="Dependent &amp; Required"), "X", "")</f>
        <v/>
      </c>
      <c r="M579" s="106" t="s">
        <v>1205</v>
      </c>
      <c r="N579" s="42" t="s">
        <v>296</v>
      </c>
      <c r="O579" s="42" t="s">
        <v>276</v>
      </c>
      <c r="P579" s="42" t="s">
        <v>1032</v>
      </c>
      <c r="Q579" s="101"/>
      <c r="R579" s="42"/>
      <c r="S579" s="42"/>
      <c r="T579" s="42"/>
      <c r="U579" s="42"/>
      <c r="V579" s="43"/>
    </row>
    <row r="580" spans="1:22" s="62" customFormat="1" ht="38.25" x14ac:dyDescent="0.2">
      <c r="A580" s="101" t="str">
        <f t="shared" si="1040"/>
        <v>Water heaterModel year TextPostBuilding/BuildingDetails/Systems/WaterHeating/WaterHeatingSystem/ModelYear</v>
      </c>
      <c r="B580" s="42" t="s">
        <v>396</v>
      </c>
      <c r="C580" s="42" t="s">
        <v>614</v>
      </c>
      <c r="D580" s="42" t="s">
        <v>516</v>
      </c>
      <c r="E580" s="42" t="s">
        <v>7</v>
      </c>
      <c r="F580" s="43" t="str">
        <f t="shared" si="1041"/>
        <v/>
      </c>
      <c r="G580" s="42" t="s">
        <v>7</v>
      </c>
      <c r="H580" s="43" t="str">
        <f t="shared" si="1041"/>
        <v/>
      </c>
      <c r="I580" s="42" t="s">
        <v>7</v>
      </c>
      <c r="J580" s="43" t="str">
        <f t="shared" ref="J580" si="1168">IF(OR(I580="Required", I580="Dependent &amp; Required"), "X", "")</f>
        <v/>
      </c>
      <c r="K580" s="43" t="s">
        <v>7</v>
      </c>
      <c r="L580" s="43" t="str">
        <f t="shared" ref="L580" si="1169">IF(OR(K580="Required", K580="Dependent &amp; Required"), "X", "")</f>
        <v/>
      </c>
      <c r="M580" s="106" t="s">
        <v>1205</v>
      </c>
      <c r="N580" s="42" t="s">
        <v>296</v>
      </c>
      <c r="O580" s="42" t="s">
        <v>272</v>
      </c>
      <c r="P580" s="42" t="s">
        <v>1200</v>
      </c>
      <c r="Q580" s="101"/>
      <c r="R580" s="42"/>
      <c r="S580" s="42"/>
      <c r="T580" s="42"/>
      <c r="U580" s="42"/>
      <c r="V580" s="43"/>
    </row>
    <row r="581" spans="1:22" s="62" customFormat="1" ht="38.25" x14ac:dyDescent="0.2">
      <c r="A581" s="101" t="str">
        <f t="shared" ref="A581:A621" si="1170">IF(LEN(B581&amp;C581&amp;D581&amp;M581&amp;O581)&gt;255, LEFT(B581&amp;C581&amp;D581&amp;M581&amp;O581, 255), B581&amp;C581&amp;D581&amp;M581&amp;O581)</f>
        <v>Water heaterThird party certificationEnumerationPostBuilding/BuildingDetails/Systems/WaterHeating/WaterHeatingSystem/ThirdPartyCertification</v>
      </c>
      <c r="B581" s="42" t="s">
        <v>396</v>
      </c>
      <c r="C581" s="42" t="s">
        <v>58</v>
      </c>
      <c r="D581" s="42" t="s">
        <v>504</v>
      </c>
      <c r="E581" s="42" t="s">
        <v>7</v>
      </c>
      <c r="F581" s="43" t="str">
        <f t="shared" ref="F581:H621" si="1171">IF(OR(E581="Required", E581="Dependent &amp; Required"), "X", "")</f>
        <v/>
      </c>
      <c r="G581" s="42" t="s">
        <v>7</v>
      </c>
      <c r="H581" s="43" t="str">
        <f t="shared" si="1171"/>
        <v/>
      </c>
      <c r="I581" s="42" t="s">
        <v>20</v>
      </c>
      <c r="J581" s="43" t="str">
        <f t="shared" ref="J581" si="1172">IF(OR(I581="Required", I581="Dependent &amp; Required"), "X", "")</f>
        <v>X</v>
      </c>
      <c r="K581" s="43" t="s">
        <v>20</v>
      </c>
      <c r="L581" s="43" t="str">
        <f t="shared" ref="L581" si="1173">IF(OR(K581="Required", K581="Dependent &amp; Required"), "X", "")</f>
        <v>X</v>
      </c>
      <c r="M581" s="106" t="s">
        <v>1205</v>
      </c>
      <c r="N581" s="42" t="s">
        <v>296</v>
      </c>
      <c r="O581" s="42" t="s">
        <v>672</v>
      </c>
      <c r="P581" s="42" t="s">
        <v>1030</v>
      </c>
      <c r="Q581" s="101"/>
      <c r="R581" s="42"/>
      <c r="S581" s="42"/>
      <c r="T581" s="42"/>
      <c r="U581" s="42"/>
      <c r="V581" s="43"/>
    </row>
    <row r="582" spans="1:22" s="62" customFormat="1" ht="25.5" x14ac:dyDescent="0.2">
      <c r="A582" s="101" t="str">
        <f t="shared" si="1170"/>
        <v>WindowsThird party certificationEnumerationPreBuilding/BuildingDetails/Enclosure/Windows/Window/ThirdPartyCertification</v>
      </c>
      <c r="B582" s="42" t="s">
        <v>277</v>
      </c>
      <c r="C582" s="42" t="s">
        <v>58</v>
      </c>
      <c r="D582" s="42" t="s">
        <v>504</v>
      </c>
      <c r="E582" s="42" t="s">
        <v>7</v>
      </c>
      <c r="F582" s="43" t="str">
        <f t="shared" si="1171"/>
        <v/>
      </c>
      <c r="G582" s="42" t="s">
        <v>7</v>
      </c>
      <c r="H582" s="43" t="str">
        <f t="shared" si="1171"/>
        <v/>
      </c>
      <c r="I582" s="42" t="s">
        <v>20</v>
      </c>
      <c r="J582" s="43" t="str">
        <f t="shared" ref="J582" si="1174">IF(OR(I582="Required", I582="Dependent &amp; Required"), "X", "")</f>
        <v>X</v>
      </c>
      <c r="K582" s="43" t="s">
        <v>7</v>
      </c>
      <c r="L582" s="43" t="str">
        <f t="shared" ref="L582" si="1175">IF(OR(K582="Required", K582="Dependent &amp; Required"), "X", "")</f>
        <v/>
      </c>
      <c r="M582" s="106" t="s">
        <v>1204</v>
      </c>
      <c r="N582" s="42" t="s">
        <v>21</v>
      </c>
      <c r="O582" s="42" t="s">
        <v>278</v>
      </c>
      <c r="P582" s="42" t="s">
        <v>972</v>
      </c>
      <c r="Q582" s="101"/>
      <c r="R582" s="42"/>
      <c r="S582" s="42"/>
      <c r="T582" s="42"/>
      <c r="U582" s="42"/>
      <c r="V582" s="43"/>
    </row>
    <row r="583" spans="1:22" s="62" customFormat="1" ht="25.5" x14ac:dyDescent="0.2">
      <c r="A583" s="101" t="str">
        <f t="shared" si="1170"/>
        <v>WindowsFrame typeEnumerationPreBuilding/BuildingDetails/Enclosure/Windows/Window/FrameType</v>
      </c>
      <c r="B583" s="42" t="s">
        <v>277</v>
      </c>
      <c r="C583" s="42" t="s">
        <v>279</v>
      </c>
      <c r="D583" s="42" t="s">
        <v>504</v>
      </c>
      <c r="E583" s="42" t="s">
        <v>7</v>
      </c>
      <c r="F583" s="43" t="str">
        <f t="shared" si="1171"/>
        <v/>
      </c>
      <c r="G583" s="42" t="s">
        <v>20</v>
      </c>
      <c r="H583" s="43" t="str">
        <f t="shared" si="1171"/>
        <v>X</v>
      </c>
      <c r="I583" s="42" t="s">
        <v>20</v>
      </c>
      <c r="J583" s="43" t="str">
        <f t="shared" ref="J583" si="1176">IF(OR(I583="Required", I583="Dependent &amp; Required"), "X", "")</f>
        <v>X</v>
      </c>
      <c r="K583" s="43" t="s">
        <v>7</v>
      </c>
      <c r="L583" s="43" t="str">
        <f t="shared" ref="L583" si="1177">IF(OR(K583="Required", K583="Dependent &amp; Required"), "X", "")</f>
        <v/>
      </c>
      <c r="M583" s="106" t="s">
        <v>1204</v>
      </c>
      <c r="N583" s="42" t="s">
        <v>21</v>
      </c>
      <c r="O583" s="42" t="s">
        <v>280</v>
      </c>
      <c r="P583" s="42" t="s">
        <v>971</v>
      </c>
      <c r="Q583" s="101"/>
      <c r="R583" s="42"/>
      <c r="S583" s="42"/>
      <c r="T583" s="42"/>
      <c r="U583" s="42"/>
      <c r="V583" s="43"/>
    </row>
    <row r="584" spans="1:22" s="62" customFormat="1" ht="25.5" x14ac:dyDescent="0.2">
      <c r="A584" s="101" t="str">
        <f t="shared" si="1170"/>
        <v>WindowsGlass layersEnumerationPreBuilding/BuildingDetails/Enclosure/Windows/Window/GlassLayers</v>
      </c>
      <c r="B584" s="42" t="s">
        <v>277</v>
      </c>
      <c r="C584" s="42" t="s">
        <v>281</v>
      </c>
      <c r="D584" s="42" t="s">
        <v>504</v>
      </c>
      <c r="E584" s="42" t="s">
        <v>7</v>
      </c>
      <c r="F584" s="43" t="str">
        <f t="shared" si="1171"/>
        <v/>
      </c>
      <c r="G584" s="42" t="s">
        <v>20</v>
      </c>
      <c r="H584" s="43" t="str">
        <f t="shared" si="1171"/>
        <v>X</v>
      </c>
      <c r="I584" s="42" t="s">
        <v>20</v>
      </c>
      <c r="J584" s="43" t="str">
        <f t="shared" ref="J584" si="1178">IF(OR(I584="Required", I584="Dependent &amp; Required"), "X", "")</f>
        <v>X</v>
      </c>
      <c r="K584" s="43" t="s">
        <v>7</v>
      </c>
      <c r="L584" s="43" t="str">
        <f t="shared" ref="L584" si="1179">IF(OR(K584="Required", K584="Dependent &amp; Required"), "X", "")</f>
        <v/>
      </c>
      <c r="M584" s="106" t="s">
        <v>1204</v>
      </c>
      <c r="N584" s="42" t="s">
        <v>21</v>
      </c>
      <c r="O584" s="42" t="s">
        <v>282</v>
      </c>
      <c r="P584" s="42" t="s">
        <v>970</v>
      </c>
      <c r="Q584" s="101"/>
      <c r="R584" s="42"/>
      <c r="S584" s="42"/>
      <c r="T584" s="42"/>
      <c r="U584" s="42"/>
      <c r="V584" s="43"/>
    </row>
    <row r="585" spans="1:22" s="62" customFormat="1" ht="25.5" x14ac:dyDescent="0.2">
      <c r="A585" s="101" t="str">
        <f t="shared" si="1170"/>
        <v>WindowsGlass typeEnumerationPreBuilding/BuildingDetails/Enclosure/Windows/Window/GlassType</v>
      </c>
      <c r="B585" s="42" t="s">
        <v>277</v>
      </c>
      <c r="C585" s="42" t="s">
        <v>283</v>
      </c>
      <c r="D585" s="42" t="s">
        <v>504</v>
      </c>
      <c r="E585" s="42" t="s">
        <v>7</v>
      </c>
      <c r="F585" s="43" t="str">
        <f t="shared" si="1171"/>
        <v/>
      </c>
      <c r="G585" s="42" t="s">
        <v>20</v>
      </c>
      <c r="H585" s="43" t="str">
        <f t="shared" si="1171"/>
        <v>X</v>
      </c>
      <c r="I585" s="42" t="s">
        <v>20</v>
      </c>
      <c r="J585" s="43" t="str">
        <f t="shared" ref="J585" si="1180">IF(OR(I585="Required", I585="Dependent &amp; Required"), "X", "")</f>
        <v>X</v>
      </c>
      <c r="K585" s="43" t="s">
        <v>7</v>
      </c>
      <c r="L585" s="43" t="str">
        <f t="shared" ref="L585" si="1181">IF(OR(K585="Required", K585="Dependent &amp; Required"), "X", "")</f>
        <v/>
      </c>
      <c r="M585" s="106" t="s">
        <v>1204</v>
      </c>
      <c r="N585" s="42" t="s">
        <v>21</v>
      </c>
      <c r="O585" s="42" t="s">
        <v>284</v>
      </c>
      <c r="P585" s="42" t="s">
        <v>969</v>
      </c>
      <c r="Q585" s="101"/>
      <c r="R585" s="42"/>
      <c r="S585" s="42"/>
      <c r="T585" s="42"/>
      <c r="U585" s="42"/>
      <c r="V585" s="43"/>
    </row>
    <row r="586" spans="1:22" s="62" customFormat="1" ht="25.5" x14ac:dyDescent="0.2">
      <c r="A586" s="101" t="str">
        <f t="shared" si="1170"/>
        <v>WindowsQuantityNumberPreBuilding/BuildingDetails/Enclosure/Windows/Window/Quantity</v>
      </c>
      <c r="B586" s="42" t="s">
        <v>277</v>
      </c>
      <c r="C586" s="42" t="s">
        <v>285</v>
      </c>
      <c r="D586" s="42" t="s">
        <v>503</v>
      </c>
      <c r="E586" s="42" t="s">
        <v>7</v>
      </c>
      <c r="F586" s="43" t="str">
        <f t="shared" si="1171"/>
        <v/>
      </c>
      <c r="G586" s="42" t="s">
        <v>7</v>
      </c>
      <c r="H586" s="43" t="str">
        <f t="shared" si="1171"/>
        <v/>
      </c>
      <c r="I586" s="42" t="s">
        <v>20</v>
      </c>
      <c r="J586" s="43" t="str">
        <f t="shared" ref="J586" si="1182">IF(OR(I586="Required", I586="Dependent &amp; Required"), "X", "")</f>
        <v>X</v>
      </c>
      <c r="K586" s="43" t="s">
        <v>7</v>
      </c>
      <c r="L586" s="43" t="str">
        <f t="shared" ref="L586" si="1183">IF(OR(K586="Required", K586="Dependent &amp; Required"), "X", "")</f>
        <v/>
      </c>
      <c r="M586" s="106" t="s">
        <v>1204</v>
      </c>
      <c r="N586" s="42" t="s">
        <v>21</v>
      </c>
      <c r="O586" s="42" t="s">
        <v>286</v>
      </c>
      <c r="P586" s="42" t="s">
        <v>965</v>
      </c>
      <c r="Q586" s="101"/>
      <c r="R586" s="42"/>
      <c r="S586" s="42"/>
      <c r="T586" s="42"/>
      <c r="U586" s="42"/>
      <c r="V586" s="43"/>
    </row>
    <row r="587" spans="1:22" s="62" customFormat="1" ht="25.5" x14ac:dyDescent="0.2">
      <c r="A587" s="101" t="str">
        <f t="shared" si="1170"/>
        <v>WindowsSolar heat gain coefficient (SHGC)FractionPreBuilding/BuildingDetails/Enclosure/Windows/Window/SHGC</v>
      </c>
      <c r="B587" s="42" t="s">
        <v>277</v>
      </c>
      <c r="C587" s="42" t="s">
        <v>287</v>
      </c>
      <c r="D587" s="42" t="s">
        <v>505</v>
      </c>
      <c r="E587" s="42" t="s">
        <v>7</v>
      </c>
      <c r="F587" s="43" t="str">
        <f t="shared" si="1171"/>
        <v/>
      </c>
      <c r="G587" s="42" t="s">
        <v>7</v>
      </c>
      <c r="H587" s="43" t="str">
        <f t="shared" si="1171"/>
        <v/>
      </c>
      <c r="I587" s="42" t="s">
        <v>20</v>
      </c>
      <c r="J587" s="43" t="str">
        <f t="shared" ref="J587" si="1184">IF(OR(I587="Required", I587="Dependent &amp; Required"), "X", "")</f>
        <v>X</v>
      </c>
      <c r="K587" s="43" t="s">
        <v>7</v>
      </c>
      <c r="L587" s="43" t="str">
        <f t="shared" ref="L587" si="1185">IF(OR(K587="Required", K587="Dependent &amp; Required"), "X", "")</f>
        <v/>
      </c>
      <c r="M587" s="106" t="s">
        <v>1204</v>
      </c>
      <c r="N587" s="42" t="s">
        <v>21</v>
      </c>
      <c r="O587" s="42" t="s">
        <v>288</v>
      </c>
      <c r="P587" s="42" t="s">
        <v>968</v>
      </c>
      <c r="Q587" s="101"/>
      <c r="R587" s="42"/>
      <c r="S587" s="42"/>
      <c r="T587" s="42"/>
      <c r="U587" s="42"/>
      <c r="V587" s="43"/>
    </row>
    <row r="588" spans="1:22" s="62" customFormat="1" ht="25.5" x14ac:dyDescent="0.2">
      <c r="A588" s="101" t="str">
        <f t="shared" si="1170"/>
        <v>WindowsArea Number (sq.ft.)PreBuilding/BuildingDetails/Enclosure/Windows/Window/Area</v>
      </c>
      <c r="B588" s="42" t="s">
        <v>277</v>
      </c>
      <c r="C588" s="42" t="s">
        <v>289</v>
      </c>
      <c r="D588" s="42" t="s">
        <v>584</v>
      </c>
      <c r="E588" s="42" t="s">
        <v>7</v>
      </c>
      <c r="F588" s="43" t="str">
        <f t="shared" si="1171"/>
        <v/>
      </c>
      <c r="G588" s="42" t="s">
        <v>20</v>
      </c>
      <c r="H588" s="43" t="str">
        <f t="shared" si="1171"/>
        <v>X</v>
      </c>
      <c r="I588" s="42" t="s">
        <v>20</v>
      </c>
      <c r="J588" s="43" t="str">
        <f t="shared" ref="J588" si="1186">IF(OR(I588="Required", I588="Dependent &amp; Required"), "X", "")</f>
        <v>X</v>
      </c>
      <c r="K588" s="43" t="s">
        <v>7</v>
      </c>
      <c r="L588" s="43" t="str">
        <f t="shared" ref="L588" si="1187">IF(OR(K588="Required", K588="Dependent &amp; Required"), "X", "")</f>
        <v/>
      </c>
      <c r="M588" s="106" t="s">
        <v>1204</v>
      </c>
      <c r="N588" s="42" t="s">
        <v>21</v>
      </c>
      <c r="O588" s="42" t="s">
        <v>290</v>
      </c>
      <c r="P588" s="42" t="s">
        <v>966</v>
      </c>
      <c r="Q588" s="101"/>
      <c r="R588" s="42"/>
      <c r="S588" s="42"/>
      <c r="T588" s="42"/>
      <c r="U588" s="42"/>
      <c r="V588" s="43"/>
    </row>
    <row r="589" spans="1:22" s="62" customFormat="1" ht="25.5" x14ac:dyDescent="0.2">
      <c r="A589" s="101" t="str">
        <f t="shared" si="1170"/>
        <v>WindowsWindow treatmentsEnumerationPreBuilding/BuildingDetails/Enclosure/Windows/Window/Treatments</v>
      </c>
      <c r="B589" s="42" t="s">
        <v>277</v>
      </c>
      <c r="C589" s="42" t="s">
        <v>291</v>
      </c>
      <c r="D589" s="42" t="s">
        <v>504</v>
      </c>
      <c r="E589" s="42" t="s">
        <v>7</v>
      </c>
      <c r="F589" s="43" t="str">
        <f t="shared" si="1171"/>
        <v/>
      </c>
      <c r="G589" s="42" t="s">
        <v>20</v>
      </c>
      <c r="H589" s="43" t="str">
        <f t="shared" si="1171"/>
        <v>X</v>
      </c>
      <c r="I589" s="42" t="s">
        <v>7</v>
      </c>
      <c r="J589" s="43" t="str">
        <f t="shared" ref="J589" si="1188">IF(OR(I589="Required", I589="Dependent &amp; Required"), "X", "")</f>
        <v/>
      </c>
      <c r="K589" s="43" t="s">
        <v>7</v>
      </c>
      <c r="L589" s="43" t="str">
        <f t="shared" ref="L589" si="1189">IF(OR(K589="Required", K589="Dependent &amp; Required"), "X", "")</f>
        <v/>
      </c>
      <c r="M589" s="106" t="s">
        <v>1204</v>
      </c>
      <c r="N589" s="42" t="s">
        <v>21</v>
      </c>
      <c r="O589" s="42" t="s">
        <v>292</v>
      </c>
      <c r="P589" s="42" t="s">
        <v>1200</v>
      </c>
      <c r="Q589" s="101"/>
      <c r="R589" s="42"/>
      <c r="S589" s="42"/>
      <c r="T589" s="42"/>
      <c r="U589" s="42"/>
      <c r="V589" s="43"/>
    </row>
    <row r="590" spans="1:22" s="62" customFormat="1" ht="25.5" x14ac:dyDescent="0.2">
      <c r="A590" s="101" t="str">
        <f t="shared" si="1170"/>
        <v>WindowsU-factorNumberPreBuilding/BuildingDetails/Enclosure/Windows/Window/UFactor</v>
      </c>
      <c r="B590" s="42" t="s">
        <v>277</v>
      </c>
      <c r="C590" s="42" t="s">
        <v>293</v>
      </c>
      <c r="D590" s="42" t="s">
        <v>503</v>
      </c>
      <c r="E590" s="42" t="s">
        <v>7</v>
      </c>
      <c r="F590" s="43" t="str">
        <f t="shared" si="1171"/>
        <v/>
      </c>
      <c r="G590" s="42" t="s">
        <v>7</v>
      </c>
      <c r="H590" s="43" t="str">
        <f t="shared" si="1171"/>
        <v/>
      </c>
      <c r="I590" s="42" t="s">
        <v>20</v>
      </c>
      <c r="J590" s="43" t="str">
        <f t="shared" ref="J590" si="1190">IF(OR(I590="Required", I590="Dependent &amp; Required"), "X", "")</f>
        <v>X</v>
      </c>
      <c r="K590" s="43" t="s">
        <v>7</v>
      </c>
      <c r="L590" s="43" t="str">
        <f t="shared" ref="L590" si="1191">IF(OR(K590="Required", K590="Dependent &amp; Required"), "X", "")</f>
        <v/>
      </c>
      <c r="M590" s="106" t="s">
        <v>1204</v>
      </c>
      <c r="N590" s="42" t="s">
        <v>21</v>
      </c>
      <c r="O590" s="42" t="s">
        <v>294</v>
      </c>
      <c r="P590" s="42" t="s">
        <v>967</v>
      </c>
      <c r="Q590" s="101"/>
      <c r="R590" s="42"/>
      <c r="S590" s="42"/>
      <c r="T590" s="42"/>
      <c r="U590" s="42"/>
      <c r="V590" s="43"/>
    </row>
    <row r="591" spans="1:22" s="62" customFormat="1" ht="25.5" x14ac:dyDescent="0.2">
      <c r="A591" s="101" t="str">
        <f t="shared" si="1170"/>
        <v>WindowsThird party certificationEnumerationProposedBuilding/BuildingDetails/Enclosure/Windows/Window/ThirdPartyCertification</v>
      </c>
      <c r="B591" s="42" t="s">
        <v>277</v>
      </c>
      <c r="C591" s="42" t="s">
        <v>58</v>
      </c>
      <c r="D591" s="42" t="s">
        <v>504</v>
      </c>
      <c r="E591" s="42" t="s">
        <v>7</v>
      </c>
      <c r="F591" s="43" t="str">
        <f t="shared" si="1171"/>
        <v/>
      </c>
      <c r="G591" s="42" t="s">
        <v>7</v>
      </c>
      <c r="H591" s="43" t="str">
        <f t="shared" si="1171"/>
        <v/>
      </c>
      <c r="I591" s="42" t="s">
        <v>20</v>
      </c>
      <c r="J591" s="43" t="str">
        <f t="shared" ref="J591" si="1192">IF(OR(I591="Required", I591="Dependent &amp; Required"), "X", "")</f>
        <v>X</v>
      </c>
      <c r="K591" s="43" t="s">
        <v>7</v>
      </c>
      <c r="L591" s="43" t="str">
        <f t="shared" ref="L591" si="1193">IF(OR(K591="Required", K591="Dependent &amp; Required"), "X", "")</f>
        <v/>
      </c>
      <c r="M591" s="106" t="s">
        <v>1203</v>
      </c>
      <c r="N591" s="42" t="s">
        <v>28</v>
      </c>
      <c r="O591" s="42" t="s">
        <v>278</v>
      </c>
      <c r="P591" s="42" t="s">
        <v>972</v>
      </c>
      <c r="Q591" s="101"/>
      <c r="R591" s="42"/>
      <c r="S591" s="42"/>
      <c r="T591" s="42"/>
      <c r="U591" s="42"/>
      <c r="V591" s="43"/>
    </row>
    <row r="592" spans="1:22" s="62" customFormat="1" ht="25.5" x14ac:dyDescent="0.2">
      <c r="A592" s="101" t="str">
        <f t="shared" si="1170"/>
        <v>WindowsFrame typeEnumerationProposedBuilding/BuildingDetails/Enclosure/Windows/Window/FrameType</v>
      </c>
      <c r="B592" s="42" t="s">
        <v>277</v>
      </c>
      <c r="C592" s="42" t="s">
        <v>279</v>
      </c>
      <c r="D592" s="42" t="s">
        <v>504</v>
      </c>
      <c r="E592" s="42" t="s">
        <v>7</v>
      </c>
      <c r="F592" s="43" t="str">
        <f t="shared" si="1171"/>
        <v/>
      </c>
      <c r="G592" s="42" t="s">
        <v>20</v>
      </c>
      <c r="H592" s="43" t="str">
        <f t="shared" si="1171"/>
        <v>X</v>
      </c>
      <c r="I592" s="42" t="s">
        <v>20</v>
      </c>
      <c r="J592" s="43" t="str">
        <f t="shared" ref="J592" si="1194">IF(OR(I592="Required", I592="Dependent &amp; Required"), "X", "")</f>
        <v>X</v>
      </c>
      <c r="K592" s="43" t="s">
        <v>7</v>
      </c>
      <c r="L592" s="43" t="str">
        <f t="shared" ref="L592" si="1195">IF(OR(K592="Required", K592="Dependent &amp; Required"), "X", "")</f>
        <v/>
      </c>
      <c r="M592" s="106" t="s">
        <v>1203</v>
      </c>
      <c r="N592" s="42" t="s">
        <v>28</v>
      </c>
      <c r="O592" s="42" t="s">
        <v>280</v>
      </c>
      <c r="P592" s="42" t="s">
        <v>971</v>
      </c>
      <c r="Q592" s="101"/>
      <c r="R592" s="42"/>
      <c r="S592" s="42"/>
      <c r="T592" s="42"/>
      <c r="U592" s="42"/>
      <c r="V592" s="43"/>
    </row>
    <row r="593" spans="1:22" s="62" customFormat="1" ht="25.5" x14ac:dyDescent="0.2">
      <c r="A593" s="101" t="str">
        <f t="shared" si="1170"/>
        <v>WindowsGlass layersEnumerationProposedBuilding/BuildingDetails/Enclosure/Windows/Window/GlassLayers</v>
      </c>
      <c r="B593" s="42" t="s">
        <v>277</v>
      </c>
      <c r="C593" s="42" t="s">
        <v>281</v>
      </c>
      <c r="D593" s="42" t="s">
        <v>504</v>
      </c>
      <c r="E593" s="42" t="s">
        <v>7</v>
      </c>
      <c r="F593" s="43" t="str">
        <f t="shared" si="1171"/>
        <v/>
      </c>
      <c r="G593" s="42" t="s">
        <v>20</v>
      </c>
      <c r="H593" s="43" t="str">
        <f t="shared" si="1171"/>
        <v>X</v>
      </c>
      <c r="I593" s="42" t="s">
        <v>20</v>
      </c>
      <c r="J593" s="43" t="str">
        <f t="shared" ref="J593" si="1196">IF(OR(I593="Required", I593="Dependent &amp; Required"), "X", "")</f>
        <v>X</v>
      </c>
      <c r="K593" s="43" t="s">
        <v>7</v>
      </c>
      <c r="L593" s="43" t="str">
        <f t="shared" ref="L593" si="1197">IF(OR(K593="Required", K593="Dependent &amp; Required"), "X", "")</f>
        <v/>
      </c>
      <c r="M593" s="106" t="s">
        <v>1203</v>
      </c>
      <c r="N593" s="42" t="s">
        <v>28</v>
      </c>
      <c r="O593" s="42" t="s">
        <v>282</v>
      </c>
      <c r="P593" s="42" t="s">
        <v>970</v>
      </c>
      <c r="Q593" s="101"/>
      <c r="R593" s="42"/>
      <c r="S593" s="42"/>
      <c r="T593" s="42"/>
      <c r="U593" s="42"/>
      <c r="V593" s="43"/>
    </row>
    <row r="594" spans="1:22" s="62" customFormat="1" ht="25.5" x14ac:dyDescent="0.2">
      <c r="A594" s="101" t="str">
        <f t="shared" si="1170"/>
        <v>WindowsGlass typeEnumerationProposedBuilding/BuildingDetails/Enclosure/Windows/Window/GlassType</v>
      </c>
      <c r="B594" s="42" t="s">
        <v>277</v>
      </c>
      <c r="C594" s="42" t="s">
        <v>283</v>
      </c>
      <c r="D594" s="42" t="s">
        <v>504</v>
      </c>
      <c r="E594" s="42" t="s">
        <v>7</v>
      </c>
      <c r="F594" s="43" t="str">
        <f t="shared" si="1171"/>
        <v/>
      </c>
      <c r="G594" s="42" t="s">
        <v>20</v>
      </c>
      <c r="H594" s="43" t="str">
        <f t="shared" si="1171"/>
        <v>X</v>
      </c>
      <c r="I594" s="42" t="s">
        <v>20</v>
      </c>
      <c r="J594" s="43" t="str">
        <f t="shared" ref="J594" si="1198">IF(OR(I594="Required", I594="Dependent &amp; Required"), "X", "")</f>
        <v>X</v>
      </c>
      <c r="K594" s="43" t="s">
        <v>7</v>
      </c>
      <c r="L594" s="43" t="str">
        <f t="shared" ref="L594" si="1199">IF(OR(K594="Required", K594="Dependent &amp; Required"), "X", "")</f>
        <v/>
      </c>
      <c r="M594" s="106" t="s">
        <v>1203</v>
      </c>
      <c r="N594" s="42" t="s">
        <v>28</v>
      </c>
      <c r="O594" s="42" t="s">
        <v>284</v>
      </c>
      <c r="P594" s="42" t="s">
        <v>969</v>
      </c>
      <c r="Q594" s="101"/>
      <c r="R594" s="42"/>
      <c r="S594" s="42"/>
      <c r="T594" s="42"/>
      <c r="U594" s="42"/>
      <c r="V594" s="43"/>
    </row>
    <row r="595" spans="1:22" s="62" customFormat="1" ht="25.5" x14ac:dyDescent="0.2">
      <c r="A595" s="101" t="str">
        <f t="shared" si="1170"/>
        <v>WindowsQuantityNumberProposedBuilding/BuildingDetails/Enclosure/Windows/Window/Quantity</v>
      </c>
      <c r="B595" s="42" t="s">
        <v>277</v>
      </c>
      <c r="C595" s="42" t="s">
        <v>285</v>
      </c>
      <c r="D595" s="42" t="s">
        <v>503</v>
      </c>
      <c r="E595" s="42" t="s">
        <v>7</v>
      </c>
      <c r="F595" s="43" t="str">
        <f t="shared" si="1171"/>
        <v/>
      </c>
      <c r="G595" s="42" t="s">
        <v>7</v>
      </c>
      <c r="H595" s="43" t="str">
        <f t="shared" si="1171"/>
        <v/>
      </c>
      <c r="I595" s="42" t="s">
        <v>20</v>
      </c>
      <c r="J595" s="43" t="str">
        <f t="shared" ref="J595" si="1200">IF(OR(I595="Required", I595="Dependent &amp; Required"), "X", "")</f>
        <v>X</v>
      </c>
      <c r="K595" s="43" t="s">
        <v>7</v>
      </c>
      <c r="L595" s="43" t="str">
        <f t="shared" ref="L595" si="1201">IF(OR(K595="Required", K595="Dependent &amp; Required"), "X", "")</f>
        <v/>
      </c>
      <c r="M595" s="106" t="s">
        <v>1203</v>
      </c>
      <c r="N595" s="42" t="s">
        <v>28</v>
      </c>
      <c r="O595" s="42" t="s">
        <v>286</v>
      </c>
      <c r="P595" s="42" t="s">
        <v>965</v>
      </c>
      <c r="Q595" s="101"/>
      <c r="R595" s="42"/>
      <c r="S595" s="42"/>
      <c r="T595" s="42"/>
      <c r="U595" s="42"/>
      <c r="V595" s="43"/>
    </row>
    <row r="596" spans="1:22" s="62" customFormat="1" ht="25.5" x14ac:dyDescent="0.2">
      <c r="A596" s="101" t="str">
        <f t="shared" si="1170"/>
        <v>WindowsSolar heat gain coefficient (SHGC)FractionProposedBuilding/BuildingDetails/Enclosure/Windows/Window/SHGC</v>
      </c>
      <c r="B596" s="42" t="s">
        <v>277</v>
      </c>
      <c r="C596" s="42" t="s">
        <v>287</v>
      </c>
      <c r="D596" s="42" t="s">
        <v>505</v>
      </c>
      <c r="E596" s="42" t="s">
        <v>7</v>
      </c>
      <c r="F596" s="43" t="str">
        <f t="shared" si="1171"/>
        <v/>
      </c>
      <c r="G596" s="42" t="s">
        <v>7</v>
      </c>
      <c r="H596" s="43" t="str">
        <f t="shared" si="1171"/>
        <v/>
      </c>
      <c r="I596" s="42" t="s">
        <v>20</v>
      </c>
      <c r="J596" s="43" t="str">
        <f t="shared" ref="J596" si="1202">IF(OR(I596="Required", I596="Dependent &amp; Required"), "X", "")</f>
        <v>X</v>
      </c>
      <c r="K596" s="43" t="s">
        <v>7</v>
      </c>
      <c r="L596" s="43" t="str">
        <f t="shared" ref="L596" si="1203">IF(OR(K596="Required", K596="Dependent &amp; Required"), "X", "")</f>
        <v/>
      </c>
      <c r="M596" s="106" t="s">
        <v>1203</v>
      </c>
      <c r="N596" s="42" t="s">
        <v>28</v>
      </c>
      <c r="O596" s="42" t="s">
        <v>288</v>
      </c>
      <c r="P596" s="42" t="s">
        <v>968</v>
      </c>
      <c r="Q596" s="101"/>
      <c r="R596" s="42"/>
      <c r="S596" s="42"/>
      <c r="T596" s="42"/>
      <c r="U596" s="42"/>
      <c r="V596" s="43"/>
    </row>
    <row r="597" spans="1:22" s="62" customFormat="1" ht="25.5" x14ac:dyDescent="0.2">
      <c r="A597" s="101" t="str">
        <f t="shared" si="1170"/>
        <v>WindowsArea Number (sq.ft.)ProposedBuilding/BuildingDetails/Enclosure/Windows/Window/Area</v>
      </c>
      <c r="B597" s="42" t="s">
        <v>277</v>
      </c>
      <c r="C597" s="42" t="s">
        <v>289</v>
      </c>
      <c r="D597" s="42" t="s">
        <v>584</v>
      </c>
      <c r="E597" s="42" t="s">
        <v>7</v>
      </c>
      <c r="F597" s="43" t="str">
        <f t="shared" si="1171"/>
        <v/>
      </c>
      <c r="G597" s="42" t="s">
        <v>20</v>
      </c>
      <c r="H597" s="43" t="str">
        <f t="shared" si="1171"/>
        <v>X</v>
      </c>
      <c r="I597" s="42" t="s">
        <v>20</v>
      </c>
      <c r="J597" s="43" t="str">
        <f t="shared" ref="J597" si="1204">IF(OR(I597="Required", I597="Dependent &amp; Required"), "X", "")</f>
        <v>X</v>
      </c>
      <c r="K597" s="43" t="s">
        <v>7</v>
      </c>
      <c r="L597" s="43" t="str">
        <f t="shared" ref="L597" si="1205">IF(OR(K597="Required", K597="Dependent &amp; Required"), "X", "")</f>
        <v/>
      </c>
      <c r="M597" s="106" t="s">
        <v>1203</v>
      </c>
      <c r="N597" s="42" t="s">
        <v>28</v>
      </c>
      <c r="O597" s="42" t="s">
        <v>290</v>
      </c>
      <c r="P597" s="42" t="s">
        <v>966</v>
      </c>
      <c r="Q597" s="101"/>
      <c r="R597" s="42"/>
      <c r="S597" s="42"/>
      <c r="T597" s="42"/>
      <c r="U597" s="42"/>
      <c r="V597" s="43"/>
    </row>
    <row r="598" spans="1:22" s="62" customFormat="1" ht="25.5" x14ac:dyDescent="0.2">
      <c r="A598" s="101" t="str">
        <f t="shared" si="1170"/>
        <v>WindowsWindow treatmentsEnumerationProposedBuilding/BuildingDetails/Enclosure/Windows/Window/Treatments</v>
      </c>
      <c r="B598" s="42" t="s">
        <v>277</v>
      </c>
      <c r="C598" s="42" t="s">
        <v>291</v>
      </c>
      <c r="D598" s="42" t="s">
        <v>504</v>
      </c>
      <c r="E598" s="42" t="s">
        <v>7</v>
      </c>
      <c r="F598" s="43" t="str">
        <f t="shared" si="1171"/>
        <v/>
      </c>
      <c r="G598" s="42" t="s">
        <v>20</v>
      </c>
      <c r="H598" s="43" t="str">
        <f t="shared" si="1171"/>
        <v>X</v>
      </c>
      <c r="I598" s="42" t="s">
        <v>7</v>
      </c>
      <c r="J598" s="43" t="str">
        <f t="shared" ref="J598" si="1206">IF(OR(I598="Required", I598="Dependent &amp; Required"), "X", "")</f>
        <v/>
      </c>
      <c r="K598" s="43" t="s">
        <v>7</v>
      </c>
      <c r="L598" s="43" t="str">
        <f t="shared" ref="L598" si="1207">IF(OR(K598="Required", K598="Dependent &amp; Required"), "X", "")</f>
        <v/>
      </c>
      <c r="M598" s="106" t="s">
        <v>1203</v>
      </c>
      <c r="N598" s="42" t="s">
        <v>28</v>
      </c>
      <c r="O598" s="42" t="s">
        <v>292</v>
      </c>
      <c r="P598" s="42" t="s">
        <v>1200</v>
      </c>
      <c r="Q598" s="101"/>
      <c r="R598" s="42"/>
      <c r="S598" s="42"/>
      <c r="T598" s="42"/>
      <c r="U598" s="42"/>
      <c r="V598" s="43"/>
    </row>
    <row r="599" spans="1:22" s="62" customFormat="1" ht="25.5" x14ac:dyDescent="0.2">
      <c r="A599" s="101" t="str">
        <f t="shared" si="1170"/>
        <v>WindowsU-factorNumberProposedBuilding/BuildingDetails/Enclosure/Windows/Window/UFactor</v>
      </c>
      <c r="B599" s="42" t="s">
        <v>277</v>
      </c>
      <c r="C599" s="42" t="s">
        <v>293</v>
      </c>
      <c r="D599" s="42" t="s">
        <v>503</v>
      </c>
      <c r="E599" s="42" t="s">
        <v>7</v>
      </c>
      <c r="F599" s="43" t="str">
        <f t="shared" si="1171"/>
        <v/>
      </c>
      <c r="G599" s="42" t="s">
        <v>7</v>
      </c>
      <c r="H599" s="43" t="str">
        <f t="shared" si="1171"/>
        <v/>
      </c>
      <c r="I599" s="42" t="s">
        <v>20</v>
      </c>
      <c r="J599" s="43" t="str">
        <f t="shared" ref="J599" si="1208">IF(OR(I599="Required", I599="Dependent &amp; Required"), "X", "")</f>
        <v>X</v>
      </c>
      <c r="K599" s="43" t="s">
        <v>7</v>
      </c>
      <c r="L599" s="43" t="str">
        <f t="shared" ref="L599" si="1209">IF(OR(K599="Required", K599="Dependent &amp; Required"), "X", "")</f>
        <v/>
      </c>
      <c r="M599" s="106" t="s">
        <v>1203</v>
      </c>
      <c r="N599" s="42" t="s">
        <v>28</v>
      </c>
      <c r="O599" s="42" t="s">
        <v>294</v>
      </c>
      <c r="P599" s="42" t="s">
        <v>967</v>
      </c>
      <c r="Q599" s="101"/>
      <c r="R599" s="42"/>
      <c r="S599" s="42"/>
      <c r="T599" s="42"/>
      <c r="U599" s="42"/>
      <c r="V599" s="43"/>
    </row>
    <row r="600" spans="1:22" s="62" customFormat="1" ht="38.25" x14ac:dyDescent="0.2">
      <c r="A600" s="101" t="str">
        <f t="shared" si="1170"/>
        <v>WindowsThird party certificationEnumerationPostBuilding/BuildingDetails/Enclosure/Windows/Window/ThirdPartyCertification</v>
      </c>
      <c r="B600" s="42" t="s">
        <v>277</v>
      </c>
      <c r="C600" s="42" t="s">
        <v>58</v>
      </c>
      <c r="D600" s="42" t="s">
        <v>504</v>
      </c>
      <c r="E600" s="42" t="s">
        <v>7</v>
      </c>
      <c r="F600" s="43" t="str">
        <f t="shared" si="1171"/>
        <v/>
      </c>
      <c r="G600" s="42" t="s">
        <v>7</v>
      </c>
      <c r="H600" s="43" t="str">
        <f t="shared" si="1171"/>
        <v/>
      </c>
      <c r="I600" s="42" t="s">
        <v>20</v>
      </c>
      <c r="J600" s="43" t="str">
        <f t="shared" ref="J600" si="1210">IF(OR(I600="Required", I600="Dependent &amp; Required"), "X", "")</f>
        <v>X</v>
      </c>
      <c r="K600" s="43" t="s">
        <v>20</v>
      </c>
      <c r="L600" s="43" t="str">
        <f t="shared" ref="L600" si="1211">IF(OR(K600="Required", K600="Dependent &amp; Required"), "X", "")</f>
        <v>X</v>
      </c>
      <c r="M600" s="106" t="s">
        <v>1205</v>
      </c>
      <c r="N600" s="42" t="s">
        <v>296</v>
      </c>
      <c r="O600" s="42" t="s">
        <v>278</v>
      </c>
      <c r="P600" s="42" t="s">
        <v>972</v>
      </c>
      <c r="Q600" s="101"/>
      <c r="R600" s="42"/>
      <c r="S600" s="42"/>
      <c r="T600" s="42"/>
      <c r="U600" s="42"/>
      <c r="V600" s="43"/>
    </row>
    <row r="601" spans="1:22" s="62" customFormat="1" ht="38.25" x14ac:dyDescent="0.2">
      <c r="A601" s="101" t="str">
        <f t="shared" si="1170"/>
        <v>WindowsFrame typeEnumerationPostBuilding/BuildingDetails/Enclosure/Windows/Window/FrameType</v>
      </c>
      <c r="B601" s="42" t="s">
        <v>277</v>
      </c>
      <c r="C601" s="42" t="s">
        <v>279</v>
      </c>
      <c r="D601" s="42" t="s">
        <v>504</v>
      </c>
      <c r="E601" s="42" t="s">
        <v>7</v>
      </c>
      <c r="F601" s="43" t="str">
        <f t="shared" si="1171"/>
        <v/>
      </c>
      <c r="G601" s="42" t="s">
        <v>20</v>
      </c>
      <c r="H601" s="43" t="str">
        <f t="shared" si="1171"/>
        <v>X</v>
      </c>
      <c r="I601" s="42" t="s">
        <v>20</v>
      </c>
      <c r="J601" s="43" t="str">
        <f t="shared" ref="J601" si="1212">IF(OR(I601="Required", I601="Dependent &amp; Required"), "X", "")</f>
        <v>X</v>
      </c>
      <c r="K601" s="43" t="s">
        <v>7</v>
      </c>
      <c r="L601" s="43" t="str">
        <f t="shared" ref="L601" si="1213">IF(OR(K601="Required", K601="Dependent &amp; Required"), "X", "")</f>
        <v/>
      </c>
      <c r="M601" s="106" t="s">
        <v>1205</v>
      </c>
      <c r="N601" s="42" t="s">
        <v>296</v>
      </c>
      <c r="O601" s="42" t="s">
        <v>280</v>
      </c>
      <c r="P601" s="42" t="s">
        <v>971</v>
      </c>
      <c r="Q601" s="101"/>
      <c r="R601" s="42"/>
      <c r="S601" s="42"/>
      <c r="T601" s="42"/>
      <c r="U601" s="42"/>
      <c r="V601" s="43"/>
    </row>
    <row r="602" spans="1:22" s="62" customFormat="1" ht="38.25" x14ac:dyDescent="0.2">
      <c r="A602" s="101" t="str">
        <f t="shared" si="1170"/>
        <v>WindowsGlass layersEnumerationPostBuilding/BuildingDetails/Enclosure/Windows/Window/GlassLayers</v>
      </c>
      <c r="B602" s="42" t="s">
        <v>277</v>
      </c>
      <c r="C602" s="42" t="s">
        <v>281</v>
      </c>
      <c r="D602" s="42" t="s">
        <v>504</v>
      </c>
      <c r="E602" s="42" t="s">
        <v>7</v>
      </c>
      <c r="F602" s="43" t="str">
        <f t="shared" si="1171"/>
        <v/>
      </c>
      <c r="G602" s="42" t="s">
        <v>20</v>
      </c>
      <c r="H602" s="43" t="str">
        <f t="shared" si="1171"/>
        <v>X</v>
      </c>
      <c r="I602" s="42" t="s">
        <v>20</v>
      </c>
      <c r="J602" s="43" t="str">
        <f t="shared" ref="J602" si="1214">IF(OR(I602="Required", I602="Dependent &amp; Required"), "X", "")</f>
        <v>X</v>
      </c>
      <c r="K602" s="43" t="s">
        <v>7</v>
      </c>
      <c r="L602" s="43" t="str">
        <f t="shared" ref="L602" si="1215">IF(OR(K602="Required", K602="Dependent &amp; Required"), "X", "")</f>
        <v/>
      </c>
      <c r="M602" s="106" t="s">
        <v>1205</v>
      </c>
      <c r="N602" s="42" t="s">
        <v>296</v>
      </c>
      <c r="O602" s="42" t="s">
        <v>282</v>
      </c>
      <c r="P602" s="42" t="s">
        <v>970</v>
      </c>
      <c r="Q602" s="101"/>
      <c r="R602" s="42"/>
      <c r="S602" s="42"/>
      <c r="T602" s="42"/>
      <c r="U602" s="42"/>
      <c r="V602" s="43"/>
    </row>
    <row r="603" spans="1:22" s="62" customFormat="1" ht="38.25" x14ac:dyDescent="0.2">
      <c r="A603" s="101" t="str">
        <f t="shared" si="1170"/>
        <v>WindowsGlass typeEnumerationPostBuilding/BuildingDetails/Enclosure/Windows/Window/GlassType</v>
      </c>
      <c r="B603" s="42" t="s">
        <v>277</v>
      </c>
      <c r="C603" s="42" t="s">
        <v>283</v>
      </c>
      <c r="D603" s="42" t="s">
        <v>504</v>
      </c>
      <c r="E603" s="42" t="s">
        <v>7</v>
      </c>
      <c r="F603" s="43" t="str">
        <f t="shared" si="1171"/>
        <v/>
      </c>
      <c r="G603" s="42" t="s">
        <v>20</v>
      </c>
      <c r="H603" s="43" t="str">
        <f t="shared" si="1171"/>
        <v>X</v>
      </c>
      <c r="I603" s="42" t="s">
        <v>20</v>
      </c>
      <c r="J603" s="43" t="str">
        <f t="shared" ref="J603" si="1216">IF(OR(I603="Required", I603="Dependent &amp; Required"), "X", "")</f>
        <v>X</v>
      </c>
      <c r="K603" s="43" t="s">
        <v>7</v>
      </c>
      <c r="L603" s="43" t="str">
        <f t="shared" ref="L603" si="1217">IF(OR(K603="Required", K603="Dependent &amp; Required"), "X", "")</f>
        <v/>
      </c>
      <c r="M603" s="106" t="s">
        <v>1205</v>
      </c>
      <c r="N603" s="42" t="s">
        <v>296</v>
      </c>
      <c r="O603" s="42" t="s">
        <v>284</v>
      </c>
      <c r="P603" s="42" t="s">
        <v>969</v>
      </c>
      <c r="Q603" s="101"/>
      <c r="R603" s="42"/>
      <c r="S603" s="42"/>
      <c r="T603" s="42"/>
      <c r="U603" s="42"/>
      <c r="V603" s="43"/>
    </row>
    <row r="604" spans="1:22" s="62" customFormat="1" ht="38.25" x14ac:dyDescent="0.2">
      <c r="A604" s="101" t="str">
        <f t="shared" si="1170"/>
        <v>WindowsQuantityNumberPostBuilding/BuildingDetails/Enclosure/Windows/Window/Quantity</v>
      </c>
      <c r="B604" s="42" t="s">
        <v>277</v>
      </c>
      <c r="C604" s="42" t="s">
        <v>285</v>
      </c>
      <c r="D604" s="42" t="s">
        <v>503</v>
      </c>
      <c r="E604" s="42" t="s">
        <v>7</v>
      </c>
      <c r="F604" s="43" t="str">
        <f t="shared" si="1171"/>
        <v/>
      </c>
      <c r="G604" s="42" t="s">
        <v>7</v>
      </c>
      <c r="H604" s="43" t="str">
        <f t="shared" si="1171"/>
        <v/>
      </c>
      <c r="I604" s="42" t="s">
        <v>20</v>
      </c>
      <c r="J604" s="43" t="str">
        <f t="shared" ref="J604" si="1218">IF(OR(I604="Required", I604="Dependent &amp; Required"), "X", "")</f>
        <v>X</v>
      </c>
      <c r="K604" s="43" t="s">
        <v>20</v>
      </c>
      <c r="L604" s="43" t="str">
        <f t="shared" ref="L604" si="1219">IF(OR(K604="Required", K604="Dependent &amp; Required"), "X", "")</f>
        <v>X</v>
      </c>
      <c r="M604" s="106" t="s">
        <v>1205</v>
      </c>
      <c r="N604" s="42" t="s">
        <v>296</v>
      </c>
      <c r="O604" s="42" t="s">
        <v>286</v>
      </c>
      <c r="P604" s="42" t="s">
        <v>965</v>
      </c>
      <c r="Q604" s="101"/>
      <c r="R604" s="42"/>
      <c r="S604" s="42"/>
      <c r="T604" s="42"/>
      <c r="U604" s="42"/>
      <c r="V604" s="43"/>
    </row>
    <row r="605" spans="1:22" s="62" customFormat="1" ht="38.25" x14ac:dyDescent="0.2">
      <c r="A605" s="101" t="str">
        <f t="shared" si="1170"/>
        <v>WindowsSolar heat gain coefficient (SHGC)FractionPostBuilding/BuildingDetails/Enclosure/Windows/Window/SHGC</v>
      </c>
      <c r="B605" s="42" t="s">
        <v>277</v>
      </c>
      <c r="C605" s="42" t="s">
        <v>287</v>
      </c>
      <c r="D605" s="42" t="s">
        <v>505</v>
      </c>
      <c r="E605" s="42" t="s">
        <v>7</v>
      </c>
      <c r="F605" s="43" t="str">
        <f t="shared" si="1171"/>
        <v/>
      </c>
      <c r="G605" s="42" t="s">
        <v>7</v>
      </c>
      <c r="H605" s="43" t="str">
        <f t="shared" si="1171"/>
        <v/>
      </c>
      <c r="I605" s="42" t="s">
        <v>20</v>
      </c>
      <c r="J605" s="43" t="str">
        <f t="shared" ref="J605" si="1220">IF(OR(I605="Required", I605="Dependent &amp; Required"), "X", "")</f>
        <v>X</v>
      </c>
      <c r="K605" s="43" t="s">
        <v>20</v>
      </c>
      <c r="L605" s="43" t="str">
        <f t="shared" ref="L605" si="1221">IF(OR(K605="Required", K605="Dependent &amp; Required"), "X", "")</f>
        <v>X</v>
      </c>
      <c r="M605" s="106" t="s">
        <v>1205</v>
      </c>
      <c r="N605" s="42" t="s">
        <v>296</v>
      </c>
      <c r="O605" s="42" t="s">
        <v>288</v>
      </c>
      <c r="P605" s="42" t="s">
        <v>968</v>
      </c>
      <c r="Q605" s="101"/>
      <c r="R605" s="42"/>
      <c r="S605" s="42"/>
      <c r="T605" s="42"/>
      <c r="U605" s="42"/>
      <c r="V605" s="43"/>
    </row>
    <row r="606" spans="1:22" s="62" customFormat="1" ht="38.25" x14ac:dyDescent="0.2">
      <c r="A606" s="101" t="str">
        <f t="shared" si="1170"/>
        <v>WindowsArea Number (sq.ft.)PostBuilding/BuildingDetails/Enclosure/Windows/Window/Area</v>
      </c>
      <c r="B606" s="42" t="s">
        <v>277</v>
      </c>
      <c r="C606" s="42" t="s">
        <v>289</v>
      </c>
      <c r="D606" s="42" t="s">
        <v>584</v>
      </c>
      <c r="E606" s="42" t="s">
        <v>7</v>
      </c>
      <c r="F606" s="43" t="str">
        <f t="shared" si="1171"/>
        <v/>
      </c>
      <c r="G606" s="42" t="s">
        <v>20</v>
      </c>
      <c r="H606" s="43" t="str">
        <f t="shared" si="1171"/>
        <v>X</v>
      </c>
      <c r="I606" s="42" t="s">
        <v>20</v>
      </c>
      <c r="J606" s="43" t="str">
        <f t="shared" ref="J606" si="1222">IF(OR(I606="Required", I606="Dependent &amp; Required"), "X", "")</f>
        <v>X</v>
      </c>
      <c r="K606" s="43" t="s">
        <v>20</v>
      </c>
      <c r="L606" s="43" t="str">
        <f t="shared" ref="L606" si="1223">IF(OR(K606="Required", K606="Dependent &amp; Required"), "X", "")</f>
        <v>X</v>
      </c>
      <c r="M606" s="106" t="s">
        <v>1205</v>
      </c>
      <c r="N606" s="42" t="s">
        <v>296</v>
      </c>
      <c r="O606" s="42" t="s">
        <v>290</v>
      </c>
      <c r="P606" s="42" t="s">
        <v>966</v>
      </c>
      <c r="Q606" s="101"/>
      <c r="R606" s="42"/>
      <c r="S606" s="42"/>
      <c r="T606" s="42"/>
      <c r="U606" s="42"/>
      <c r="V606" s="43"/>
    </row>
    <row r="607" spans="1:22" s="62" customFormat="1" ht="38.25" x14ac:dyDescent="0.2">
      <c r="A607" s="101" t="str">
        <f t="shared" si="1170"/>
        <v>WindowsWindow treatmentsEnumerationPostBuilding/BuildingDetails/Enclosure/Windows/Window/Treatments</v>
      </c>
      <c r="B607" s="42" t="s">
        <v>277</v>
      </c>
      <c r="C607" s="42" t="s">
        <v>291</v>
      </c>
      <c r="D607" s="42" t="s">
        <v>504</v>
      </c>
      <c r="E607" s="42" t="s">
        <v>7</v>
      </c>
      <c r="F607" s="43" t="str">
        <f t="shared" si="1171"/>
        <v/>
      </c>
      <c r="G607" s="42" t="s">
        <v>20</v>
      </c>
      <c r="H607" s="43" t="str">
        <f t="shared" si="1171"/>
        <v>X</v>
      </c>
      <c r="I607" s="42" t="s">
        <v>7</v>
      </c>
      <c r="J607" s="43" t="str">
        <f t="shared" ref="J607" si="1224">IF(OR(I607="Required", I607="Dependent &amp; Required"), "X", "")</f>
        <v/>
      </c>
      <c r="K607" s="43" t="s">
        <v>7</v>
      </c>
      <c r="L607" s="43" t="str">
        <f t="shared" ref="L607" si="1225">IF(OR(K607="Required", K607="Dependent &amp; Required"), "X", "")</f>
        <v/>
      </c>
      <c r="M607" s="106" t="s">
        <v>1205</v>
      </c>
      <c r="N607" s="42" t="s">
        <v>296</v>
      </c>
      <c r="O607" s="42" t="s">
        <v>292</v>
      </c>
      <c r="P607" s="42" t="s">
        <v>1200</v>
      </c>
      <c r="Q607" s="101"/>
      <c r="R607" s="42"/>
      <c r="S607" s="42"/>
      <c r="T607" s="42"/>
      <c r="U607" s="42"/>
      <c r="V607" s="43"/>
    </row>
    <row r="608" spans="1:22" s="62" customFormat="1" ht="38.25" x14ac:dyDescent="0.2">
      <c r="A608" s="101" t="str">
        <f t="shared" si="1170"/>
        <v>WindowsU-factorNumberPostBuilding/BuildingDetails/Enclosure/Windows/Window/UFactor</v>
      </c>
      <c r="B608" s="42" t="s">
        <v>277</v>
      </c>
      <c r="C608" s="42" t="s">
        <v>293</v>
      </c>
      <c r="D608" s="42" t="s">
        <v>503</v>
      </c>
      <c r="E608" s="42" t="s">
        <v>7</v>
      </c>
      <c r="F608" s="43" t="str">
        <f t="shared" si="1171"/>
        <v/>
      </c>
      <c r="G608" s="42" t="s">
        <v>7</v>
      </c>
      <c r="H608" s="43" t="str">
        <f t="shared" si="1171"/>
        <v/>
      </c>
      <c r="I608" s="42" t="s">
        <v>20</v>
      </c>
      <c r="J608" s="43" t="str">
        <f t="shared" ref="J608" si="1226">IF(OR(I608="Required", I608="Dependent &amp; Required"), "X", "")</f>
        <v>X</v>
      </c>
      <c r="K608" s="43" t="s">
        <v>20</v>
      </c>
      <c r="L608" s="43" t="str">
        <f t="shared" ref="L608" si="1227">IF(OR(K608="Required", K608="Dependent &amp; Required"), "X", "")</f>
        <v>X</v>
      </c>
      <c r="M608" s="106" t="s">
        <v>1205</v>
      </c>
      <c r="N608" s="42" t="s">
        <v>296</v>
      </c>
      <c r="O608" s="42" t="s">
        <v>294</v>
      </c>
      <c r="P608" s="42" t="s">
        <v>967</v>
      </c>
      <c r="Q608" s="101"/>
      <c r="R608" s="42"/>
      <c r="S608" s="42"/>
      <c r="T608" s="42"/>
      <c r="U608" s="42"/>
      <c r="V608" s="43"/>
    </row>
    <row r="609" spans="1:22" s="62" customFormat="1" ht="38.25" x14ac:dyDescent="0.2">
      <c r="A609" s="101" t="str">
        <f t="shared" si="1170"/>
        <v>WindowsReplaced systemSystem IDPostProject/ProjectDetails/Measures/Measure/ReplacedComponents/ReplacedComponent</v>
      </c>
      <c r="B609" s="42" t="s">
        <v>277</v>
      </c>
      <c r="C609" s="42" t="s">
        <v>297</v>
      </c>
      <c r="D609" s="42" t="s">
        <v>117</v>
      </c>
      <c r="E609" s="42" t="s">
        <v>20</v>
      </c>
      <c r="F609" s="43" t="str">
        <f t="shared" si="1171"/>
        <v>X</v>
      </c>
      <c r="G609" s="42" t="s">
        <v>20</v>
      </c>
      <c r="H609" s="43" t="str">
        <f t="shared" si="1171"/>
        <v>X</v>
      </c>
      <c r="I609" s="42" t="s">
        <v>20</v>
      </c>
      <c r="J609" s="43" t="str">
        <f t="shared" ref="J609" si="1228">IF(OR(I609="Required", I609="Dependent &amp; Required"), "X", "")</f>
        <v>X</v>
      </c>
      <c r="K609" s="43" t="s">
        <v>20</v>
      </c>
      <c r="L609" s="43" t="str">
        <f t="shared" ref="L609" si="1229">IF(OR(K609="Required", K609="Dependent &amp; Required"), "X", "")</f>
        <v>X</v>
      </c>
      <c r="M609" s="106" t="s">
        <v>1205</v>
      </c>
      <c r="N609" s="42" t="s">
        <v>296</v>
      </c>
      <c r="O609" s="42" t="s">
        <v>298</v>
      </c>
      <c r="P609" s="42"/>
      <c r="Q609" s="101"/>
      <c r="R609" s="42"/>
      <c r="S609" s="42"/>
      <c r="T609" s="42"/>
      <c r="U609" s="42"/>
      <c r="V609" s="43"/>
    </row>
    <row r="610" spans="1:22" s="62" customFormat="1" ht="38.25" x14ac:dyDescent="0.2">
      <c r="A610" s="101" t="str">
        <f t="shared" si="1170"/>
        <v>Site and building envelopeOrientation of front of homeEnumerationPostBuilding/BuildingDetails/BuildingSummary/Site/OrientationOfFrontOfHome</v>
      </c>
      <c r="B610" s="42" t="s">
        <v>646</v>
      </c>
      <c r="C610" s="42" t="s">
        <v>1165</v>
      </c>
      <c r="D610" s="42" t="s">
        <v>504</v>
      </c>
      <c r="E610" s="42" t="s">
        <v>7</v>
      </c>
      <c r="F610" s="43" t="str">
        <f t="shared" si="1171"/>
        <v/>
      </c>
      <c r="G610" s="42" t="s">
        <v>20</v>
      </c>
      <c r="H610" s="43" t="str">
        <f t="shared" si="1171"/>
        <v>X</v>
      </c>
      <c r="I610" s="42" t="s">
        <v>7</v>
      </c>
      <c r="J610" s="43" t="str">
        <f t="shared" ref="J610" si="1230">IF(OR(I610="Required", I610="Dependent &amp; Required"), "X", "")</f>
        <v/>
      </c>
      <c r="K610" s="43" t="s">
        <v>7</v>
      </c>
      <c r="L610" s="43" t="str">
        <f t="shared" ref="L610" si="1231">IF(OR(K610="Required", K610="Dependent &amp; Required"), "X", "")</f>
        <v/>
      </c>
      <c r="M610" s="106" t="s">
        <v>1205</v>
      </c>
      <c r="N610" s="42" t="s">
        <v>296</v>
      </c>
      <c r="O610" s="42" t="s">
        <v>1166</v>
      </c>
      <c r="P610" s="42" t="s">
        <v>1200</v>
      </c>
      <c r="Q610" s="101"/>
      <c r="R610" s="42"/>
      <c r="S610" s="42"/>
      <c r="T610" s="42"/>
      <c r="U610" s="42"/>
      <c r="V610" s="43"/>
    </row>
    <row r="611" spans="1:22" s="62" customFormat="1" ht="38.25" x14ac:dyDescent="0.2">
      <c r="A611" s="101" t="str">
        <f t="shared" si="1170"/>
        <v>SkylightsFrame typeTextPostBuilding/BuildingDetails/Enclosure/Skylights/Skylight/FrameType</v>
      </c>
      <c r="B611" s="42" t="s">
        <v>807</v>
      </c>
      <c r="C611" s="42" t="s">
        <v>279</v>
      </c>
      <c r="D611" s="42" t="s">
        <v>516</v>
      </c>
      <c r="E611" s="42" t="s">
        <v>7</v>
      </c>
      <c r="F611" s="43" t="str">
        <f t="shared" si="1171"/>
        <v/>
      </c>
      <c r="G611" s="42" t="s">
        <v>20</v>
      </c>
      <c r="H611" s="43" t="str">
        <f t="shared" si="1171"/>
        <v>X</v>
      </c>
      <c r="I611" s="42" t="s">
        <v>7</v>
      </c>
      <c r="J611" s="43" t="str">
        <f t="shared" ref="J611" si="1232">IF(OR(I611="Required", I611="Dependent &amp; Required"), "X", "")</f>
        <v/>
      </c>
      <c r="K611" s="43" t="s">
        <v>7</v>
      </c>
      <c r="L611" s="43" t="str">
        <f t="shared" ref="L611" si="1233">IF(OR(K611="Required", K611="Dependent &amp; Required"), "X", "")</f>
        <v/>
      </c>
      <c r="M611" s="106" t="s">
        <v>1205</v>
      </c>
      <c r="N611" s="42" t="s">
        <v>296</v>
      </c>
      <c r="O611" s="42" t="s">
        <v>1172</v>
      </c>
      <c r="P611" s="42" t="s">
        <v>1200</v>
      </c>
      <c r="Q611" s="101"/>
      <c r="R611" s="42"/>
      <c r="S611" s="42"/>
      <c r="T611" s="42"/>
      <c r="U611" s="42"/>
      <c r="V611" s="43"/>
    </row>
    <row r="612" spans="1:22" s="62" customFormat="1" ht="38.25" x14ac:dyDescent="0.2">
      <c r="A612" s="101" t="str">
        <f t="shared" si="1170"/>
        <v>SkylightsGlass layersEnumerationPostBuilding/BuildingDetails/Enclosure/Skylights/Skylight/GlassLayers</v>
      </c>
      <c r="B612" s="42" t="s">
        <v>807</v>
      </c>
      <c r="C612" s="42" t="s">
        <v>281</v>
      </c>
      <c r="D612" s="42" t="s">
        <v>504</v>
      </c>
      <c r="E612" s="42" t="s">
        <v>7</v>
      </c>
      <c r="F612" s="43" t="str">
        <f t="shared" si="1171"/>
        <v/>
      </c>
      <c r="G612" s="42" t="s">
        <v>20</v>
      </c>
      <c r="H612" s="43" t="str">
        <f t="shared" si="1171"/>
        <v>X</v>
      </c>
      <c r="I612" s="42" t="s">
        <v>7</v>
      </c>
      <c r="J612" s="43" t="str">
        <f t="shared" ref="J612" si="1234">IF(OR(I612="Required", I612="Dependent &amp; Required"), "X", "")</f>
        <v/>
      </c>
      <c r="K612" s="43" t="s">
        <v>7</v>
      </c>
      <c r="L612" s="43" t="str">
        <f t="shared" ref="L612" si="1235">IF(OR(K612="Required", K612="Dependent &amp; Required"), "X", "")</f>
        <v/>
      </c>
      <c r="M612" s="106" t="s">
        <v>1205</v>
      </c>
      <c r="N612" s="42" t="s">
        <v>296</v>
      </c>
      <c r="O612" s="42" t="s">
        <v>1173</v>
      </c>
      <c r="P612" s="42" t="s">
        <v>1200</v>
      </c>
      <c r="Q612" s="101"/>
      <c r="R612" s="42"/>
      <c r="S612" s="42"/>
      <c r="T612" s="42"/>
      <c r="U612" s="42"/>
      <c r="V612" s="43"/>
    </row>
    <row r="613" spans="1:22" s="62" customFormat="1" ht="38.25" x14ac:dyDescent="0.2">
      <c r="A613" s="101" t="str">
        <f t="shared" si="1170"/>
        <v>SkylightsGlass typeEnumerationPostBuilding/BuildingDetails/Enclosure/Skylights/Skylight/GlassType</v>
      </c>
      <c r="B613" s="42" t="s">
        <v>807</v>
      </c>
      <c r="C613" s="42" t="s">
        <v>283</v>
      </c>
      <c r="D613" s="42" t="s">
        <v>504</v>
      </c>
      <c r="E613" s="42" t="s">
        <v>7</v>
      </c>
      <c r="F613" s="43" t="str">
        <f t="shared" si="1171"/>
        <v/>
      </c>
      <c r="G613" s="42" t="s">
        <v>20</v>
      </c>
      <c r="H613" s="43" t="str">
        <f t="shared" si="1171"/>
        <v>X</v>
      </c>
      <c r="I613" s="42" t="s">
        <v>7</v>
      </c>
      <c r="J613" s="43" t="str">
        <f t="shared" ref="J613" si="1236">IF(OR(I613="Required", I613="Dependent &amp; Required"), "X", "")</f>
        <v/>
      </c>
      <c r="K613" s="43" t="s">
        <v>7</v>
      </c>
      <c r="L613" s="43" t="str">
        <f t="shared" ref="L613" si="1237">IF(OR(K613="Required", K613="Dependent &amp; Required"), "X", "")</f>
        <v/>
      </c>
      <c r="M613" s="106" t="s">
        <v>1205</v>
      </c>
      <c r="N613" s="42" t="s">
        <v>296</v>
      </c>
      <c r="O613" s="42" t="s">
        <v>1174</v>
      </c>
      <c r="P613" s="42" t="s">
        <v>1200</v>
      </c>
      <c r="Q613" s="101"/>
      <c r="R613" s="42"/>
      <c r="S613" s="42"/>
      <c r="T613" s="42"/>
      <c r="U613" s="42"/>
      <c r="V613" s="43"/>
    </row>
    <row r="614" spans="1:22" s="62" customFormat="1" ht="38.25" x14ac:dyDescent="0.2">
      <c r="A614" s="101" t="str">
        <f t="shared" si="1170"/>
        <v>SkylightsAreaNumber (sq.ft.)PostBuilding/BuildingDetails/Enclosure/Skylights/Skylight/Area</v>
      </c>
      <c r="B614" s="42" t="s">
        <v>807</v>
      </c>
      <c r="C614" s="42" t="s">
        <v>1167</v>
      </c>
      <c r="D614" s="42" t="s">
        <v>584</v>
      </c>
      <c r="E614" s="42" t="s">
        <v>7</v>
      </c>
      <c r="F614" s="43" t="str">
        <f t="shared" si="1171"/>
        <v/>
      </c>
      <c r="G614" s="42" t="s">
        <v>20</v>
      </c>
      <c r="H614" s="43" t="str">
        <f t="shared" si="1171"/>
        <v>X</v>
      </c>
      <c r="I614" s="42" t="s">
        <v>7</v>
      </c>
      <c r="J614" s="43" t="str">
        <f t="shared" ref="J614" si="1238">IF(OR(I614="Required", I614="Dependent &amp; Required"), "X", "")</f>
        <v/>
      </c>
      <c r="K614" s="43" t="s">
        <v>7</v>
      </c>
      <c r="L614" s="43" t="str">
        <f t="shared" ref="L614" si="1239">IF(OR(K614="Required", K614="Dependent &amp; Required"), "X", "")</f>
        <v/>
      </c>
      <c r="M614" s="106" t="s">
        <v>1205</v>
      </c>
      <c r="N614" s="42" t="s">
        <v>296</v>
      </c>
      <c r="O614" s="42" t="s">
        <v>1175</v>
      </c>
      <c r="P614" s="42" t="s">
        <v>1200</v>
      </c>
      <c r="Q614" s="101"/>
      <c r="R614" s="42"/>
      <c r="S614" s="42"/>
      <c r="T614" s="42"/>
      <c r="U614" s="42"/>
      <c r="V614" s="43"/>
    </row>
    <row r="615" spans="1:22" s="62" customFormat="1" ht="38.25" x14ac:dyDescent="0.2">
      <c r="A615" s="101" t="str">
        <f t="shared" si="1170"/>
        <v>Attic floor insulationAttic TypeEnumerationPostBuilding/BuildingDetails/Enclosure/AtticAndRoof/Attics/Attic/AtticType</v>
      </c>
      <c r="B615" s="42" t="s">
        <v>579</v>
      </c>
      <c r="C615" s="42" t="s">
        <v>1176</v>
      </c>
      <c r="D615" s="42" t="s">
        <v>504</v>
      </c>
      <c r="E615" s="42" t="s">
        <v>7</v>
      </c>
      <c r="F615" s="43" t="str">
        <f t="shared" si="1171"/>
        <v/>
      </c>
      <c r="G615" s="42" t="s">
        <v>20</v>
      </c>
      <c r="H615" s="43" t="str">
        <f t="shared" si="1171"/>
        <v>X</v>
      </c>
      <c r="I615" s="42" t="s">
        <v>7</v>
      </c>
      <c r="J615" s="43" t="str">
        <f t="shared" ref="J615" si="1240">IF(OR(I615="Required", I615="Dependent &amp; Required"), "X", "")</f>
        <v/>
      </c>
      <c r="K615" s="43" t="s">
        <v>7</v>
      </c>
      <c r="L615" s="43" t="str">
        <f t="shared" ref="L615" si="1241">IF(OR(K615="Required", K615="Dependent &amp; Required"), "X", "")</f>
        <v/>
      </c>
      <c r="M615" s="106" t="s">
        <v>1205</v>
      </c>
      <c r="N615" s="42" t="s">
        <v>296</v>
      </c>
      <c r="O615" s="42" t="s">
        <v>1178</v>
      </c>
      <c r="P615" s="42" t="s">
        <v>1200</v>
      </c>
      <c r="Q615" s="101"/>
      <c r="R615" s="42"/>
      <c r="S615" s="42"/>
      <c r="T615" s="42"/>
      <c r="U615" s="42"/>
      <c r="V615" s="43"/>
    </row>
    <row r="616" spans="1:22" s="62" customFormat="1" ht="38.25" x14ac:dyDescent="0.2">
      <c r="A616" s="101" t="str">
        <f t="shared" si="1170"/>
        <v>Site and building envelopeSurroundingsEnumerationPostBuilding/BuildingSummary/Site/Surroundings</v>
      </c>
      <c r="B616" s="42" t="s">
        <v>646</v>
      </c>
      <c r="C616" s="42" t="s">
        <v>1179</v>
      </c>
      <c r="D616" s="42" t="s">
        <v>504</v>
      </c>
      <c r="E616" s="42" t="s">
        <v>7</v>
      </c>
      <c r="F616" s="43" t="str">
        <f t="shared" si="1171"/>
        <v/>
      </c>
      <c r="G616" s="42" t="s">
        <v>20</v>
      </c>
      <c r="H616" s="43" t="str">
        <f t="shared" si="1171"/>
        <v>X</v>
      </c>
      <c r="I616" s="42" t="s">
        <v>7</v>
      </c>
      <c r="J616" s="43" t="str">
        <f t="shared" ref="J616" si="1242">IF(OR(I616="Required", I616="Dependent &amp; Required"), "X", "")</f>
        <v/>
      </c>
      <c r="K616" s="43" t="s">
        <v>7</v>
      </c>
      <c r="L616" s="43" t="str">
        <f t="shared" ref="L616" si="1243">IF(OR(K616="Required", K616="Dependent &amp; Required"), "X", "")</f>
        <v/>
      </c>
      <c r="M616" s="106" t="s">
        <v>1205</v>
      </c>
      <c r="N616" s="42" t="s">
        <v>296</v>
      </c>
      <c r="O616" s="42" t="s">
        <v>1181</v>
      </c>
      <c r="P616" s="42" t="s">
        <v>1200</v>
      </c>
      <c r="Q616" s="101"/>
      <c r="R616" s="42"/>
      <c r="S616" s="42"/>
      <c r="T616" s="42"/>
      <c r="U616" s="42"/>
      <c r="V616" s="43"/>
    </row>
    <row r="617" spans="1:22" s="62" customFormat="1" ht="38.25" x14ac:dyDescent="0.2">
      <c r="A617" s="101" t="str">
        <f t="shared" si="1170"/>
        <v>RoofRoof ColorEnumerationPostBuilding/BuildingDetails/Enclosure/AtticAndRoof/Roofs/Roof/RoofColor</v>
      </c>
      <c r="B617" s="42" t="s">
        <v>361</v>
      </c>
      <c r="C617" s="42" t="s">
        <v>1183</v>
      </c>
      <c r="D617" s="42" t="s">
        <v>504</v>
      </c>
      <c r="E617" s="42" t="s">
        <v>7</v>
      </c>
      <c r="F617" s="43" t="str">
        <f t="shared" si="1171"/>
        <v/>
      </c>
      <c r="G617" s="42" t="s">
        <v>20</v>
      </c>
      <c r="H617" s="43" t="str">
        <f t="shared" si="1171"/>
        <v>X</v>
      </c>
      <c r="I617" s="42" t="s">
        <v>7</v>
      </c>
      <c r="J617" s="43" t="str">
        <f t="shared" ref="J617" si="1244">IF(OR(I617="Required", I617="Dependent &amp; Required"), "X", "")</f>
        <v/>
      </c>
      <c r="K617" s="43" t="s">
        <v>7</v>
      </c>
      <c r="L617" s="43" t="str">
        <f t="shared" ref="L617" si="1245">IF(OR(K617="Required", K617="Dependent &amp; Required"), "X", "")</f>
        <v/>
      </c>
      <c r="M617" s="106" t="s">
        <v>1205</v>
      </c>
      <c r="N617" s="42" t="s">
        <v>296</v>
      </c>
      <c r="O617" s="42" t="s">
        <v>1185</v>
      </c>
      <c r="P617" s="42" t="s">
        <v>1200</v>
      </c>
      <c r="Q617" s="101"/>
      <c r="R617" s="42"/>
      <c r="S617" s="42"/>
      <c r="T617" s="42"/>
      <c r="U617" s="42"/>
      <c r="V617" s="43"/>
    </row>
    <row r="618" spans="1:22" s="62" customFormat="1" ht="38.25" x14ac:dyDescent="0.2">
      <c r="A618" s="101" t="str">
        <f t="shared" si="1170"/>
        <v>Wall insulationWall TypeEnumerationPostBuilding/BuildingDetails/Enclosure/Walls/Wall/WallType</v>
      </c>
      <c r="B618" s="42" t="s">
        <v>582</v>
      </c>
      <c r="C618" s="42" t="s">
        <v>1186</v>
      </c>
      <c r="D618" s="42" t="s">
        <v>504</v>
      </c>
      <c r="E618" s="42" t="s">
        <v>7</v>
      </c>
      <c r="F618" s="43" t="str">
        <f t="shared" si="1171"/>
        <v/>
      </c>
      <c r="G618" s="42" t="s">
        <v>20</v>
      </c>
      <c r="H618" s="43" t="str">
        <f t="shared" si="1171"/>
        <v>X</v>
      </c>
      <c r="I618" s="42" t="s">
        <v>7</v>
      </c>
      <c r="J618" s="43" t="str">
        <f t="shared" ref="J618" si="1246">IF(OR(I618="Required", I618="Dependent &amp; Required"), "X", "")</f>
        <v/>
      </c>
      <c r="K618" s="43" t="s">
        <v>7</v>
      </c>
      <c r="L618" s="43" t="str">
        <f t="shared" ref="L618" si="1247">IF(OR(K618="Required", K618="Dependent &amp; Required"), "X", "")</f>
        <v/>
      </c>
      <c r="M618" s="106" t="s">
        <v>1205</v>
      </c>
      <c r="N618" s="42" t="s">
        <v>296</v>
      </c>
      <c r="O618" s="42" t="s">
        <v>1188</v>
      </c>
      <c r="P618" s="42" t="s">
        <v>1200</v>
      </c>
      <c r="Q618" s="101"/>
      <c r="R618" s="42"/>
      <c r="S618" s="42"/>
      <c r="T618" s="42"/>
      <c r="U618" s="42"/>
      <c r="V618" s="43"/>
    </row>
    <row r="619" spans="1:22" s="62" customFormat="1" ht="38.25" x14ac:dyDescent="0.2">
      <c r="A619" s="101" t="str">
        <f t="shared" si="1170"/>
        <v>Wall insulationOptimum Value EngineeringBooleanPostBuilding/BuildingDetails/Enclosure/Walls/Wall/WallType/WoodStud/OptimumValueEngineering</v>
      </c>
      <c r="B619" s="42" t="s">
        <v>582</v>
      </c>
      <c r="C619" s="42" t="s">
        <v>1189</v>
      </c>
      <c r="D619" s="42" t="s">
        <v>520</v>
      </c>
      <c r="E619" s="42" t="s">
        <v>7</v>
      </c>
      <c r="F619" s="43" t="str">
        <f t="shared" si="1171"/>
        <v/>
      </c>
      <c r="G619" s="42" t="s">
        <v>20</v>
      </c>
      <c r="H619" s="43" t="str">
        <f t="shared" si="1171"/>
        <v>X</v>
      </c>
      <c r="I619" s="42" t="s">
        <v>7</v>
      </c>
      <c r="J619" s="43" t="str">
        <f t="shared" ref="J619" si="1248">IF(OR(I619="Required", I619="Dependent &amp; Required"), "X", "")</f>
        <v/>
      </c>
      <c r="K619" s="43" t="s">
        <v>7</v>
      </c>
      <c r="L619" s="43" t="str">
        <f t="shared" ref="L619" si="1249">IF(OR(K619="Required", K619="Dependent &amp; Required"), "X", "")</f>
        <v/>
      </c>
      <c r="M619" s="106" t="s">
        <v>1205</v>
      </c>
      <c r="N619" s="42" t="s">
        <v>296</v>
      </c>
      <c r="O619" s="42" t="s">
        <v>1190</v>
      </c>
      <c r="P619" s="42" t="s">
        <v>1200</v>
      </c>
      <c r="Q619" s="101"/>
      <c r="R619" s="42"/>
      <c r="S619" s="42"/>
      <c r="T619" s="42"/>
      <c r="U619" s="42"/>
      <c r="V619" s="43"/>
    </row>
    <row r="620" spans="1:22" s="62" customFormat="1" ht="38.25" x14ac:dyDescent="0.2">
      <c r="A620" s="101" t="str">
        <f t="shared" si="1170"/>
        <v>Wall insulationWall Insulation InstallationEnumerationPostBuilding/BuildingDetails/Enclosure/Walls/Wall/Insulation/Layer/InstallationType</v>
      </c>
      <c r="B620" s="42" t="s">
        <v>582</v>
      </c>
      <c r="C620" s="42" t="s">
        <v>1193</v>
      </c>
      <c r="D620" s="42" t="s">
        <v>504</v>
      </c>
      <c r="E620" s="42" t="s">
        <v>7</v>
      </c>
      <c r="F620" s="43" t="str">
        <f t="shared" si="1171"/>
        <v/>
      </c>
      <c r="G620" s="42" t="s">
        <v>20</v>
      </c>
      <c r="H620" s="43" t="str">
        <f t="shared" si="1171"/>
        <v>X</v>
      </c>
      <c r="I620" s="42" t="s">
        <v>7</v>
      </c>
      <c r="J620" s="43" t="str">
        <f t="shared" ref="J620" si="1250">IF(OR(I620="Required", I620="Dependent &amp; Required"), "X", "")</f>
        <v/>
      </c>
      <c r="K620" s="43" t="s">
        <v>7</v>
      </c>
      <c r="L620" s="43" t="str">
        <f t="shared" ref="L620" si="1251">IF(OR(K620="Required", K620="Dependent &amp; Required"), "X", "")</f>
        <v/>
      </c>
      <c r="M620" s="106" t="s">
        <v>1205</v>
      </c>
      <c r="N620" s="42" t="s">
        <v>296</v>
      </c>
      <c r="O620" s="42" t="s">
        <v>1195</v>
      </c>
      <c r="P620" s="42" t="s">
        <v>1200</v>
      </c>
      <c r="Q620" s="101"/>
      <c r="R620" s="42"/>
      <c r="S620" s="42"/>
      <c r="T620" s="42"/>
      <c r="U620" s="42"/>
      <c r="V620" s="43"/>
    </row>
    <row r="621" spans="1:22" s="62" customFormat="1" ht="38.25" x14ac:dyDescent="0.2">
      <c r="A621" s="101" t="str">
        <f t="shared" si="1170"/>
        <v>Wall insulationWall SidingEnumerationPostBuilding/BuildingDetails/Enclosure/Walls/Wall/Siding</v>
      </c>
      <c r="B621" s="42" t="s">
        <v>582</v>
      </c>
      <c r="C621" s="42" t="s">
        <v>1197</v>
      </c>
      <c r="D621" s="42" t="s">
        <v>504</v>
      </c>
      <c r="E621" s="42" t="s">
        <v>7</v>
      </c>
      <c r="F621" s="43" t="str">
        <f t="shared" si="1171"/>
        <v/>
      </c>
      <c r="G621" s="42" t="s">
        <v>20</v>
      </c>
      <c r="H621" s="43" t="str">
        <f t="shared" si="1171"/>
        <v>X</v>
      </c>
      <c r="I621" s="42" t="s">
        <v>7</v>
      </c>
      <c r="J621" s="43" t="str">
        <f t="shared" ref="J621" si="1252">IF(OR(I621="Required", I621="Dependent &amp; Required"), "X", "")</f>
        <v/>
      </c>
      <c r="K621" s="43" t="s">
        <v>7</v>
      </c>
      <c r="L621" s="43" t="str">
        <f t="shared" ref="L621" si="1253">IF(OR(K621="Required", K621="Dependent &amp; Required"), "X", "")</f>
        <v/>
      </c>
      <c r="M621" s="106" t="s">
        <v>1205</v>
      </c>
      <c r="N621" s="42" t="s">
        <v>296</v>
      </c>
      <c r="O621" s="42" t="s">
        <v>1199</v>
      </c>
      <c r="P621" s="42" t="s">
        <v>1200</v>
      </c>
      <c r="Q621" s="101"/>
      <c r="R621" s="42"/>
      <c r="S621" s="42"/>
      <c r="T621" s="42"/>
      <c r="U621" s="42"/>
      <c r="V621" s="43"/>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sheetData>
  <autoFilter ref="A3:P621"/>
  <conditionalFormatting sqref="M4:M621">
    <cfRule type="expression" dxfId="68" priority="61">
      <formula>OR($H4="Optional", $H4="Dependent &amp; Optional")</formula>
    </cfRule>
  </conditionalFormatting>
  <conditionalFormatting sqref="M27:M32">
    <cfRule type="expression" dxfId="67" priority="60">
      <formula>OR($H27="Optional", $H27="Dependent &amp; Optional")</formula>
    </cfRule>
  </conditionalFormatting>
  <conditionalFormatting sqref="M45:M50">
    <cfRule type="expression" dxfId="66" priority="59">
      <formula>OR($H45="Optional", $H45="Dependent &amp; Optional")</formula>
    </cfRule>
  </conditionalFormatting>
  <conditionalFormatting sqref="M84:M88">
    <cfRule type="expression" dxfId="65" priority="58">
      <formula>OR($H84="Optional", $H84="Dependent &amp; Optional")</formula>
    </cfRule>
  </conditionalFormatting>
  <conditionalFormatting sqref="M100:M105">
    <cfRule type="expression" dxfId="64" priority="57">
      <formula>OR($H100="Optional", $H100="Dependent &amp; Optional")</formula>
    </cfRule>
  </conditionalFormatting>
  <conditionalFormatting sqref="M108">
    <cfRule type="expression" dxfId="63" priority="56">
      <formula>OR($H108="Optional", $H108="Dependent &amp; Optional")</formula>
    </cfRule>
  </conditionalFormatting>
  <conditionalFormatting sqref="M148">
    <cfRule type="expression" dxfId="62" priority="55">
      <formula>OR($H148="Optional", $H148="Dependent &amp; Optional")</formula>
    </cfRule>
  </conditionalFormatting>
  <conditionalFormatting sqref="M157:M161">
    <cfRule type="expression" dxfId="61" priority="54">
      <formula>OR($H157="Optional", $H157="Dependent &amp; Optional")</formula>
    </cfRule>
  </conditionalFormatting>
  <conditionalFormatting sqref="M168:M170">
    <cfRule type="expression" dxfId="60" priority="53">
      <formula>OR($H168="Optional", $H168="Dependent &amp; Optional")</formula>
    </cfRule>
  </conditionalFormatting>
  <conditionalFormatting sqref="M181:M185">
    <cfRule type="expression" dxfId="59" priority="52">
      <formula>OR($H181="Optional", $H181="Dependent &amp; Optional")</formula>
    </cfRule>
  </conditionalFormatting>
  <conditionalFormatting sqref="M187">
    <cfRule type="expression" dxfId="58" priority="51">
      <formula>OR($H187="Optional", $H187="Dependent &amp; Optional")</formula>
    </cfRule>
  </conditionalFormatting>
  <conditionalFormatting sqref="M192:M193">
    <cfRule type="expression" dxfId="57" priority="50">
      <formula>OR($H192="Optional", $H192="Dependent &amp; Optional")</formula>
    </cfRule>
  </conditionalFormatting>
  <conditionalFormatting sqref="M200:M205">
    <cfRule type="expression" dxfId="56" priority="49">
      <formula>OR($H200="Optional", $H200="Dependent &amp; Optional")</formula>
    </cfRule>
  </conditionalFormatting>
  <conditionalFormatting sqref="M210:M213">
    <cfRule type="expression" dxfId="55" priority="48">
      <formula>OR($H210="Optional", $H210="Dependent &amp; Optional")</formula>
    </cfRule>
  </conditionalFormatting>
  <conditionalFormatting sqref="M235:M240">
    <cfRule type="expression" dxfId="54" priority="47">
      <formula>OR($H235="Optional", $H235="Dependent &amp; Optional")</formula>
    </cfRule>
  </conditionalFormatting>
  <conditionalFormatting sqref="M251:M255">
    <cfRule type="expression" dxfId="53" priority="46">
      <formula>OR($H251="Optional", $H251="Dependent &amp; Optional")</formula>
    </cfRule>
  </conditionalFormatting>
  <conditionalFormatting sqref="M282:M292">
    <cfRule type="expression" dxfId="52" priority="45">
      <formula>OR($H282="Optional", $H282="Dependent &amp; Optional")</formula>
    </cfRule>
  </conditionalFormatting>
  <conditionalFormatting sqref="M311">
    <cfRule type="expression" dxfId="51" priority="44">
      <formula>OR($H311="Optional", $H311="Dependent &amp; Optional")</formula>
    </cfRule>
  </conditionalFormatting>
  <conditionalFormatting sqref="M369:M370">
    <cfRule type="expression" dxfId="50" priority="43">
      <formula>OR($H369="Optional", $H369="Dependent &amp; Optional")</formula>
    </cfRule>
  </conditionalFormatting>
  <conditionalFormatting sqref="M367:M368">
    <cfRule type="expression" dxfId="49" priority="42">
      <formula>OR($H367="Optional", $H367="Dependent &amp; Optional")</formula>
    </cfRule>
  </conditionalFormatting>
  <conditionalFormatting sqref="M381:M385">
    <cfRule type="expression" dxfId="48" priority="41">
      <formula>OR($H381="Optional", $H381="Dependent &amp; Optional")</formula>
    </cfRule>
  </conditionalFormatting>
  <conditionalFormatting sqref="M400:M406">
    <cfRule type="expression" dxfId="47" priority="40">
      <formula>OR($H400="Optional", $H400="Dependent &amp; Optional")</formula>
    </cfRule>
  </conditionalFormatting>
  <conditionalFormatting sqref="M413:M415">
    <cfRule type="expression" dxfId="46" priority="39">
      <formula>OR($H413="Optional", $H413="Dependent &amp; Optional")</formula>
    </cfRule>
  </conditionalFormatting>
  <conditionalFormatting sqref="M422:M427">
    <cfRule type="expression" dxfId="45" priority="38">
      <formula>OR($H422="Optional", $H422="Dependent &amp; Optional")</formula>
    </cfRule>
  </conditionalFormatting>
  <conditionalFormatting sqref="M442:M448">
    <cfRule type="expression" dxfId="44" priority="37">
      <formula>OR($H442="Optional", $H442="Dependent &amp; Optional")</formula>
    </cfRule>
  </conditionalFormatting>
  <conditionalFormatting sqref="M456:M458">
    <cfRule type="expression" dxfId="43" priority="36">
      <formula>OR($H456="Optional", $H456="Dependent &amp; Optional")</formula>
    </cfRule>
  </conditionalFormatting>
  <conditionalFormatting sqref="M482:M484">
    <cfRule type="expression" dxfId="42" priority="35">
      <formula>OR($H482="Optional", $H482="Dependent &amp; Optional")</formula>
    </cfRule>
  </conditionalFormatting>
  <conditionalFormatting sqref="M499">
    <cfRule type="expression" dxfId="41" priority="34">
      <formula>OR($H499="Optional", $H499="Dependent &amp; Optional")</formula>
    </cfRule>
  </conditionalFormatting>
  <conditionalFormatting sqref="M502">
    <cfRule type="expression" dxfId="40" priority="33">
      <formula>OR($H502="Optional", $H502="Dependent &amp; Optional")</formula>
    </cfRule>
  </conditionalFormatting>
  <conditionalFormatting sqref="M515:M520">
    <cfRule type="expression" dxfId="39" priority="32">
      <formula>OR($H515="Optional", $H515="Dependent &amp; Optional")</formula>
    </cfRule>
  </conditionalFormatting>
  <conditionalFormatting sqref="M531:M535">
    <cfRule type="expression" dxfId="38" priority="31">
      <formula>OR($H531="Optional", $H531="Dependent &amp; Optional")</formula>
    </cfRule>
  </conditionalFormatting>
  <conditionalFormatting sqref="M567:M581">
    <cfRule type="expression" dxfId="37" priority="30">
      <formula>OR($H567="Optional", $H567="Dependent &amp; Optional")</formula>
    </cfRule>
  </conditionalFormatting>
  <conditionalFormatting sqref="M600:M608">
    <cfRule type="expression" dxfId="36" priority="29">
      <formula>OR($H600="Optional", $H600="Dependent &amp; Optional")</formula>
    </cfRule>
  </conditionalFormatting>
  <conditionalFormatting sqref="M21:M26">
    <cfRule type="expression" dxfId="35" priority="28">
      <formula>OR($H21="Optional", $H21="Dependent &amp; Optional")</formula>
    </cfRule>
  </conditionalFormatting>
  <conditionalFormatting sqref="M39:M44">
    <cfRule type="expression" dxfId="34" priority="27">
      <formula>OR($H39="Optional", $H39="Dependent &amp; Optional")</formula>
    </cfRule>
  </conditionalFormatting>
  <conditionalFormatting sqref="M107">
    <cfRule type="expression" dxfId="33" priority="26">
      <formula>OR($H107="Optional", $H107="Dependent &amp; Optional")</formula>
    </cfRule>
  </conditionalFormatting>
  <conditionalFormatting sqref="M122">
    <cfRule type="expression" dxfId="32" priority="25">
      <formula>OR($H122="Optional", $H122="Dependent &amp; Optional")</formula>
    </cfRule>
  </conditionalFormatting>
  <conditionalFormatting sqref="M147">
    <cfRule type="expression" dxfId="31" priority="24">
      <formula>OR($H147="Optional", $H147="Dependent &amp; Optional")</formula>
    </cfRule>
  </conditionalFormatting>
  <conditionalFormatting sqref="M165:M167">
    <cfRule type="expression" dxfId="30" priority="23">
      <formula>OR($H165="Optional", $H165="Dependent &amp; Optional")</formula>
    </cfRule>
  </conditionalFormatting>
  <conditionalFormatting sqref="M176:M180">
    <cfRule type="expression" dxfId="29" priority="22">
      <formula>OR($H176="Optional", $H176="Dependent &amp; Optional")</formula>
    </cfRule>
  </conditionalFormatting>
  <conditionalFormatting sqref="M190:M191">
    <cfRule type="expression" dxfId="28" priority="21">
      <formula>OR($H190="Optional", $H190="Dependent &amp; Optional")</formula>
    </cfRule>
  </conditionalFormatting>
  <conditionalFormatting sqref="M229:M234">
    <cfRule type="expression" dxfId="27" priority="20">
      <formula>OR($H229="Optional", $H229="Dependent &amp; Optional")</formula>
    </cfRule>
  </conditionalFormatting>
  <conditionalFormatting sqref="M246:M250">
    <cfRule type="expression" dxfId="26" priority="19">
      <formula>OR($H246="Optional", $H246="Dependent &amp; Optional")</formula>
    </cfRule>
  </conditionalFormatting>
  <conditionalFormatting sqref="M258">
    <cfRule type="expression" dxfId="25" priority="18">
      <formula>OR($H258="Optional", $H258="Dependent &amp; Optional")</formula>
    </cfRule>
  </conditionalFormatting>
  <conditionalFormatting sqref="M271:M281">
    <cfRule type="expression" dxfId="24" priority="17">
      <formula>OR($H271="Optional", $H271="Dependent &amp; Optional")</formula>
    </cfRule>
  </conditionalFormatting>
  <conditionalFormatting sqref="M302">
    <cfRule type="expression" dxfId="23" priority="16">
      <formula>OR($H302="Optional", $H302="Dependent &amp; Optional")</formula>
    </cfRule>
  </conditionalFormatting>
  <conditionalFormatting sqref="M331:M339">
    <cfRule type="expression" dxfId="22" priority="15">
      <formula>OR($H331="Optional", $H331="Dependent &amp; Optional")</formula>
    </cfRule>
  </conditionalFormatting>
  <conditionalFormatting sqref="M355:M359">
    <cfRule type="expression" dxfId="21" priority="14">
      <formula>OR($H355="Optional", $H355="Dependent &amp; Optional")</formula>
    </cfRule>
  </conditionalFormatting>
  <conditionalFormatting sqref="M376:M380">
    <cfRule type="expression" dxfId="20" priority="13">
      <formula>OR($H376="Optional", $H376="Dependent &amp; Optional")</formula>
    </cfRule>
  </conditionalFormatting>
  <conditionalFormatting sqref="M393:M399">
    <cfRule type="expression" dxfId="19" priority="12">
      <formula>OR($H393="Optional", $H393="Dependent &amp; Optional")</formula>
    </cfRule>
  </conditionalFormatting>
  <conditionalFormatting sqref="M410:M412">
    <cfRule type="expression" dxfId="18" priority="11">
      <formula>OR($H410="Optional", $H410="Dependent &amp; Optional")</formula>
    </cfRule>
  </conditionalFormatting>
  <conditionalFormatting sqref="M435:M441">
    <cfRule type="expression" dxfId="17" priority="10">
      <formula>OR($H435="Optional", $H435="Dependent &amp; Optional")</formula>
    </cfRule>
  </conditionalFormatting>
  <conditionalFormatting sqref="M453:M455">
    <cfRule type="expression" dxfId="16" priority="9">
      <formula>OR($H453="Optional", $H453="Dependent &amp; Optional")</formula>
    </cfRule>
  </conditionalFormatting>
  <conditionalFormatting sqref="M479:M481">
    <cfRule type="expression" dxfId="15" priority="8">
      <formula>OR($H479="Optional", $H479="Dependent &amp; Optional")</formula>
    </cfRule>
  </conditionalFormatting>
  <conditionalFormatting sqref="M498">
    <cfRule type="expression" dxfId="14" priority="7">
      <formula>OR($H498="Optional", $H498="Dependent &amp; Optional")</formula>
    </cfRule>
  </conditionalFormatting>
  <conditionalFormatting sqref="M501">
    <cfRule type="expression" dxfId="13" priority="6">
      <formula>OR($H501="Optional", $H501="Dependent &amp; Optional")</formula>
    </cfRule>
  </conditionalFormatting>
  <conditionalFormatting sqref="M509:M514">
    <cfRule type="expression" dxfId="12" priority="5">
      <formula>OR($H509="Optional", $H509="Dependent &amp; Optional")</formula>
    </cfRule>
  </conditionalFormatting>
  <conditionalFormatting sqref="M591:M599">
    <cfRule type="expression" dxfId="11" priority="2">
      <formula>OR($H591="Optional", $H591="Dependent &amp; Optional")</formula>
    </cfRule>
  </conditionalFormatting>
  <conditionalFormatting sqref="M526:M530">
    <cfRule type="expression" dxfId="10" priority="4">
      <formula>OR($H526="Optional", $H526="Dependent &amp; Optional")</formula>
    </cfRule>
  </conditionalFormatting>
  <conditionalFormatting sqref="M552:M566">
    <cfRule type="expression" dxfId="9" priority="3">
      <formula>OR($H552="Optional", $H552="Dependent &amp; Optional")</formula>
    </cfRule>
  </conditionalFormatting>
  <conditionalFormatting sqref="A4:A621 Q4:Q621">
    <cfRule type="duplicateValues" dxfId="8" priority="1"/>
  </conditionalFormatting>
  <hyperlinks>
    <hyperlink ref="AA35" r:id="rId1" location="Systems_Systems_MechanicalVentilation_Systems_Systems_MechanicalVentilation_VentilationFans_Systems_Systems_MechanicalVentilation_Systems_Systems_MechanicalVentilation_VentilationFans_VentilationFan_FanType" tooltip="http://hpxmlonline.com/2014/6" display="http://hpxmlwg.github.io/hpxml/schemadoc/master/BaseElements_xsd.html - Systems_Systems_MechanicalVentilation_Systems_Systems_MechanicalVentilation_VentilationFans_Systems_Systems_MechanicalVentilation_Systems_Systems_MechanicalVentilation_VentilationFans_VentilationFan_FanType"/>
    <hyperlink ref="AA36" r:id="rId2" location="Enclosure_Enclosure_Walls_Enclosure_Enclosure_Walls_Wall_Siding" tooltip="http://hpxmlonline.com/2014/6" display="http://hpxmlwg.github.io/hpxml/schemadoc/master/BaseElements_xsd.html - Enclosure_Enclosure_Walls_Enclosure_Enclosure_Walls_Wall_Siding"/>
  </hyperlinks>
  <pageMargins left="0.7" right="0.7" top="0.75" bottom="0.75" header="0.3" footer="0.3"/>
  <pageSetup orientation="portrait"/>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802"/>
  <sheetViews>
    <sheetView zoomScaleNormal="100" zoomScalePageLayoutView="85" workbookViewId="0">
      <pane ySplit="1" topLeftCell="A2" activePane="bottomLeft" state="frozen"/>
      <selection pane="bottomLeft" activeCell="B328" sqref="B328:F328"/>
    </sheetView>
  </sheetViews>
  <sheetFormatPr defaultColWidth="19.19921875" defaultRowHeight="28.5" customHeight="1" x14ac:dyDescent="0.2"/>
  <cols>
    <col min="1" max="1" width="19.19921875" style="20"/>
    <col min="2" max="2" width="20.8984375" style="19" customWidth="1"/>
    <col min="3" max="3" width="19.59765625" style="19" customWidth="1"/>
    <col min="4" max="4" width="11.59765625" style="19" bestFit="1" customWidth="1"/>
    <col min="5" max="5" width="19.19921875" style="19" customWidth="1"/>
    <col min="6" max="6" width="13.19921875" style="28" bestFit="1" customWidth="1"/>
    <col min="7" max="7" width="17.19921875" style="19" bestFit="1" customWidth="1"/>
    <col min="8" max="11" width="19.19921875" style="19" customWidth="1"/>
    <col min="12" max="12" width="34.69921875" style="19" customWidth="1"/>
    <col min="13" max="13" width="26.8984375" style="19" customWidth="1"/>
    <col min="14" max="259" width="19.19921875" style="19"/>
    <col min="260" max="16384" width="19.19921875" style="20"/>
  </cols>
  <sheetData>
    <row r="1" spans="1:260" s="15" customFormat="1" ht="28.5" customHeight="1" x14ac:dyDescent="0.2">
      <c r="A1" s="90" t="s">
        <v>705</v>
      </c>
      <c r="B1" s="13" t="s">
        <v>464</v>
      </c>
      <c r="C1" s="13" t="s">
        <v>509</v>
      </c>
      <c r="D1" s="13" t="s">
        <v>512</v>
      </c>
      <c r="E1" s="13" t="s">
        <v>518</v>
      </c>
      <c r="F1" s="92" t="s">
        <v>1</v>
      </c>
      <c r="G1" s="13" t="s">
        <v>653</v>
      </c>
      <c r="H1" s="13" t="s">
        <v>2</v>
      </c>
      <c r="I1" s="13" t="s">
        <v>114</v>
      </c>
      <c r="J1" s="13" t="s">
        <v>3</v>
      </c>
      <c r="K1" s="13" t="s">
        <v>4</v>
      </c>
      <c r="L1" s="13" t="s">
        <v>5</v>
      </c>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row>
    <row r="2" spans="1:260" s="15" customFormat="1" ht="28.5" customHeight="1" x14ac:dyDescent="0.2">
      <c r="A2" s="20" t="str">
        <f>TRIM(CLEAN(B2&amp;C2&amp;D2&amp;L2))</f>
        <v>Air infiltration (test-in)Building air leakageNumberBuilding/BuildingDetails/Enclosure/AirInfiltration/AirInfiltrationMeasurement/BuildingAirLeakage/AirLeakage</v>
      </c>
      <c r="B2" s="16" t="s">
        <v>18</v>
      </c>
      <c r="C2" s="16" t="s">
        <v>19</v>
      </c>
      <c r="D2" s="16" t="s">
        <v>503</v>
      </c>
      <c r="E2" s="16"/>
      <c r="F2" s="56" t="s">
        <v>20</v>
      </c>
      <c r="G2" s="16"/>
      <c r="H2" s="17"/>
      <c r="I2" s="17"/>
      <c r="J2" s="16" t="s">
        <v>21</v>
      </c>
      <c r="K2" s="17"/>
      <c r="L2" s="16" t="s">
        <v>22</v>
      </c>
      <c r="M2" s="20"/>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20"/>
    </row>
    <row r="3" spans="1:260" ht="28.5" customHeight="1" x14ac:dyDescent="0.2">
      <c r="A3" s="20" t="str">
        <f t="shared" ref="A3:A66" si="0">TRIM(CLEAN(B3&amp;C3&amp;D3&amp;L3))</f>
        <v>Air infiltration (test-in)Building air leakage unitEnumerationBuilding/BuildingDetails/Enclosure/AirInfiltration/AirInfiltrationMeasurement/BuildingAirLeakage/UnitofMeasure</v>
      </c>
      <c r="B3" s="16" t="s">
        <v>18</v>
      </c>
      <c r="C3" s="16" t="s">
        <v>23</v>
      </c>
      <c r="D3" s="16" t="s">
        <v>504</v>
      </c>
      <c r="E3" s="16"/>
      <c r="F3" s="56" t="s">
        <v>20</v>
      </c>
      <c r="G3" s="16"/>
      <c r="H3" s="17"/>
      <c r="I3" s="17"/>
      <c r="J3" s="16" t="s">
        <v>21</v>
      </c>
      <c r="K3" s="17"/>
      <c r="L3" s="16" t="s">
        <v>24</v>
      </c>
      <c r="M3" s="20"/>
    </row>
    <row r="4" spans="1:260" ht="28.5" customHeight="1" x14ac:dyDescent="0.2">
      <c r="A4" s="20" t="str">
        <f t="shared" si="0"/>
        <v>Air infiltration (test-in)House pressureNumberBuilding/BuildingDetails/Enclosure/AirInfiltration/AirInfiltrationMeasurement/HousePressure</v>
      </c>
      <c r="B4" s="16" t="s">
        <v>18</v>
      </c>
      <c r="C4" s="16" t="s">
        <v>25</v>
      </c>
      <c r="D4" s="16" t="s">
        <v>503</v>
      </c>
      <c r="E4" s="16"/>
      <c r="F4" s="56" t="s">
        <v>20</v>
      </c>
      <c r="G4" s="16"/>
      <c r="H4" s="17"/>
      <c r="I4" s="17"/>
      <c r="J4" s="16" t="s">
        <v>21</v>
      </c>
      <c r="K4" s="17"/>
      <c r="L4" s="16" t="s">
        <v>26</v>
      </c>
      <c r="M4" s="20"/>
    </row>
    <row r="5" spans="1:260" ht="28.5" customHeight="1" x14ac:dyDescent="0.2">
      <c r="A5" s="20" t="str">
        <f t="shared" si="0"/>
        <v>Air infiltration (test-out)Building air leakageNumberBuilding/BuildingDetails/Enclosure/AirInfiltration/AirInfiltrationMeasurement/BuildingAirLeakage/AirLeakage</v>
      </c>
      <c r="B5" s="19" t="s">
        <v>27</v>
      </c>
      <c r="C5" s="19" t="s">
        <v>19</v>
      </c>
      <c r="D5" s="16" t="s">
        <v>503</v>
      </c>
      <c r="F5" s="28" t="s">
        <v>20</v>
      </c>
      <c r="H5" s="21"/>
      <c r="I5" s="21"/>
      <c r="J5" s="19" t="s">
        <v>296</v>
      </c>
      <c r="K5" s="21"/>
      <c r="L5" s="19" t="s">
        <v>22</v>
      </c>
      <c r="M5" s="20"/>
    </row>
    <row r="6" spans="1:260" ht="28.5" customHeight="1" x14ac:dyDescent="0.2">
      <c r="A6" s="20" t="str">
        <f t="shared" si="0"/>
        <v>Air infiltration (test-out)Building air leakage unitEnumerationBuilding/BuildingDetails/Enclosure/AirInfiltration/AirInfiltrationMeasurement/BuildingAirLeakage/UnitofMeasure</v>
      </c>
      <c r="B6" s="19" t="s">
        <v>27</v>
      </c>
      <c r="C6" s="19" t="s">
        <v>23</v>
      </c>
      <c r="D6" s="16" t="s">
        <v>504</v>
      </c>
      <c r="F6" s="28" t="s">
        <v>20</v>
      </c>
      <c r="H6" s="21"/>
      <c r="I6" s="21"/>
      <c r="J6" s="19" t="s">
        <v>296</v>
      </c>
      <c r="K6" s="21"/>
      <c r="L6" s="19" t="s">
        <v>24</v>
      </c>
      <c r="M6" s="20"/>
    </row>
    <row r="7" spans="1:260" ht="28.5" customHeight="1" x14ac:dyDescent="0.2">
      <c r="A7" s="20" t="str">
        <f t="shared" si="0"/>
        <v>Air infiltration (test-out)House pressureNumberBuilding/BuildingDetails/Enclosure/AirInfiltration/AirInfiltrationMeasurement/HousePressure</v>
      </c>
      <c r="B7" s="19" t="s">
        <v>27</v>
      </c>
      <c r="C7" s="19" t="s">
        <v>25</v>
      </c>
      <c r="D7" s="16" t="s">
        <v>503</v>
      </c>
      <c r="F7" s="28" t="s">
        <v>20</v>
      </c>
      <c r="H7" s="21"/>
      <c r="I7" s="21"/>
      <c r="J7" s="19" t="s">
        <v>296</v>
      </c>
      <c r="K7" s="21"/>
      <c r="L7" s="19" t="s">
        <v>26</v>
      </c>
      <c r="M7" s="20"/>
    </row>
    <row r="8" spans="1:260" ht="28.5" customHeight="1" x14ac:dyDescent="0.2">
      <c r="A8" s="20" t="str">
        <f t="shared" si="0"/>
        <v>Air Infiltration (test-out)Fan PressureNumber (Pa)Building/BuildingDetails/Enclosure/AirInfiltration/AirInfiltrationMeasurement/FanPressure</v>
      </c>
      <c r="B8" s="23" t="s">
        <v>496</v>
      </c>
      <c r="C8" s="23" t="s">
        <v>497</v>
      </c>
      <c r="D8" s="22" t="s">
        <v>526</v>
      </c>
      <c r="E8" s="22"/>
      <c r="F8" s="28" t="s">
        <v>7</v>
      </c>
      <c r="G8" s="22" t="s">
        <v>640</v>
      </c>
      <c r="H8" s="21"/>
      <c r="I8" s="21"/>
      <c r="J8" s="19" t="s">
        <v>296</v>
      </c>
      <c r="K8" s="21"/>
      <c r="L8" s="19" t="s">
        <v>622</v>
      </c>
      <c r="M8" s="20"/>
    </row>
    <row r="9" spans="1:260" ht="28.5" customHeight="1" x14ac:dyDescent="0.2">
      <c r="A9" s="20" t="str">
        <f t="shared" si="0"/>
        <v>Air Infiltration (test-out)Fan Ring UsedEnumerationBuilding/BuildingDetails/Enclosure/AirInfiltration/AirInfiltrationMeasurement/FanRingUsed</v>
      </c>
      <c r="B9" s="23" t="s">
        <v>496</v>
      </c>
      <c r="C9" s="23" t="s">
        <v>498</v>
      </c>
      <c r="D9" s="22" t="s">
        <v>504</v>
      </c>
      <c r="E9" s="22"/>
      <c r="F9" s="28" t="s">
        <v>7</v>
      </c>
      <c r="G9" s="22" t="s">
        <v>640</v>
      </c>
      <c r="H9" s="21"/>
      <c r="I9" s="21"/>
      <c r="J9" s="19" t="s">
        <v>296</v>
      </c>
      <c r="K9" s="21"/>
      <c r="L9" s="19" t="s">
        <v>623</v>
      </c>
      <c r="M9" s="20"/>
    </row>
    <row r="10" spans="1:260" ht="28.5" customHeight="1" x14ac:dyDescent="0.2">
      <c r="A10" s="20" t="str">
        <f t="shared" si="0"/>
        <v>Attic floor insulation (existing)Insulation materialEnumerationBuilding/BuildingDetails/Enclosure/AtticAndRoof/Attics/Attic/AtticFloorInsulation/Layer/InsulationMaterial/&lt;material&gt;</v>
      </c>
      <c r="B10" s="16" t="s">
        <v>633</v>
      </c>
      <c r="C10" s="19" t="s">
        <v>190</v>
      </c>
      <c r="D10" s="19" t="s">
        <v>504</v>
      </c>
      <c r="E10" s="19" t="s">
        <v>583</v>
      </c>
      <c r="F10" s="28" t="s">
        <v>7</v>
      </c>
      <c r="J10" s="19" t="s">
        <v>21</v>
      </c>
      <c r="L10" s="19" t="s">
        <v>191</v>
      </c>
      <c r="M10" s="20"/>
    </row>
    <row r="11" spans="1:260" ht="28.5" customHeight="1" x14ac:dyDescent="0.2">
      <c r="A11" s="20" t="str">
        <f t="shared" si="0"/>
        <v>Attic floor insulation (existing)Insulation materialEnumerationBuilding/BuildingDetails/Enclosure/AtticAndRoof/Attics/Attic/AtticFloorInsulation/Layer/InsulationMaterial/&lt;material&gt;/&lt;type&gt;</v>
      </c>
      <c r="B11" s="16" t="s">
        <v>633</v>
      </c>
      <c r="C11" s="19" t="s">
        <v>190</v>
      </c>
      <c r="D11" s="19" t="s">
        <v>504</v>
      </c>
      <c r="F11" s="28" t="s">
        <v>7</v>
      </c>
      <c r="J11" s="19" t="s">
        <v>21</v>
      </c>
      <c r="L11" s="19" t="s">
        <v>192</v>
      </c>
      <c r="M11" s="20"/>
    </row>
    <row r="12" spans="1:260" ht="28.5" customHeight="1" x14ac:dyDescent="0.2">
      <c r="A12" s="20" t="str">
        <f t="shared" si="0"/>
        <v>Attic floor insulation (existing)Insulation nominal R-valueNumberBuilding/BuildingDetails/Enclosure/AtticAndRoof/Attics/Attic/AtticFloorInsulation/Layer/NominalRValue</v>
      </c>
      <c r="B12" s="16" t="s">
        <v>633</v>
      </c>
      <c r="C12" s="19" t="s">
        <v>195</v>
      </c>
      <c r="D12" s="19" t="s">
        <v>503</v>
      </c>
      <c r="F12" s="28" t="s">
        <v>138</v>
      </c>
      <c r="H12" s="19" t="s">
        <v>196</v>
      </c>
      <c r="J12" s="19" t="s">
        <v>21</v>
      </c>
      <c r="L12" s="19" t="s">
        <v>197</v>
      </c>
      <c r="M12" s="20"/>
      <c r="IZ12" s="27"/>
    </row>
    <row r="13" spans="1:260" ht="28.5" customHeight="1" x14ac:dyDescent="0.2">
      <c r="A13" s="20" t="str">
        <f t="shared" si="0"/>
        <v>Attic floor insulation (existing)Insulation thicknessNumber (inches)Building/BuildingDetails/Enclosure/AtticAndRoof/Attics/Attic/AtticFloorInsulation/Layer/Thickness</v>
      </c>
      <c r="B13" s="16" t="s">
        <v>633</v>
      </c>
      <c r="C13" s="19" t="s">
        <v>198</v>
      </c>
      <c r="D13" s="19" t="s">
        <v>581</v>
      </c>
      <c r="F13" s="28" t="s">
        <v>7</v>
      </c>
      <c r="H13" s="21"/>
      <c r="I13" s="21"/>
      <c r="J13" s="19" t="s">
        <v>21</v>
      </c>
      <c r="L13" s="19" t="s">
        <v>199</v>
      </c>
      <c r="M13" s="20"/>
    </row>
    <row r="14" spans="1:260" ht="28.5" customHeight="1" x14ac:dyDescent="0.2">
      <c r="A14" s="20" t="str">
        <f t="shared" si="0"/>
        <v>Attic floor insulation (existing)Misaligned insulationBooleanBuilding/BuildingDetails/Enclosure/AtticAndRoof/Attics/Attic/AtticFloorInsulation/MisalignedInsulation</v>
      </c>
      <c r="B14" s="16" t="s">
        <v>633</v>
      </c>
      <c r="C14" s="19" t="s">
        <v>193</v>
      </c>
      <c r="D14" s="19" t="s">
        <v>520</v>
      </c>
      <c r="F14" s="28" t="s">
        <v>7</v>
      </c>
      <c r="J14" s="19" t="s">
        <v>21</v>
      </c>
      <c r="L14" s="19" t="s">
        <v>194</v>
      </c>
      <c r="M14" s="20"/>
    </row>
    <row r="15" spans="1:260" ht="28.5" customHeight="1" x14ac:dyDescent="0.2">
      <c r="A15" s="20" t="str">
        <f t="shared" si="0"/>
        <v>Attic floor insulation (existing)Surface areaNumber (sq.ft.)Building/BuildingDetails/Enclosure/AtticAndRoof/Attics/Attic/Area</v>
      </c>
      <c r="B15" s="16" t="s">
        <v>633</v>
      </c>
      <c r="C15" s="19" t="s">
        <v>205</v>
      </c>
      <c r="D15" s="19" t="s">
        <v>584</v>
      </c>
      <c r="E15" s="19" t="s">
        <v>583</v>
      </c>
      <c r="F15" s="28" t="s">
        <v>7</v>
      </c>
      <c r="J15" s="19" t="s">
        <v>21</v>
      </c>
      <c r="L15" s="19" t="s">
        <v>206</v>
      </c>
      <c r="M15" s="20"/>
    </row>
    <row r="16" spans="1:260" ht="28.5" customHeight="1" x14ac:dyDescent="0.2">
      <c r="A16" s="20" t="str">
        <f t="shared" si="0"/>
        <v>Attic floor insulation (new)Insulation materialEnumerationBuilding/BuildingDetails/Enclosure/AtticAndRoof/Attics/Attic/AtticRoofInsulation/Layer/InsulationMaterial/&lt;material&gt;</v>
      </c>
      <c r="B16" s="19" t="s">
        <v>635</v>
      </c>
      <c r="C16" s="19" t="s">
        <v>190</v>
      </c>
      <c r="D16" s="19" t="s">
        <v>504</v>
      </c>
      <c r="F16" s="28" t="s">
        <v>138</v>
      </c>
      <c r="H16" s="19" t="s">
        <v>196</v>
      </c>
      <c r="J16" s="19" t="s">
        <v>296</v>
      </c>
      <c r="K16" s="19" t="s">
        <v>178</v>
      </c>
      <c r="L16" s="19" t="s">
        <v>200</v>
      </c>
      <c r="M16" s="20"/>
    </row>
    <row r="17" spans="1:260" ht="28.5" customHeight="1" x14ac:dyDescent="0.2">
      <c r="A17" s="20" t="str">
        <f t="shared" si="0"/>
        <v>Attic floor insulation (new)Insulation materialEnumerationBuilding/BuildingDetails/Enclosure/AtticAndRoof/Attics/Attic/AtticRoofInsulation/Layer/InsulationMaterial/&lt;material&gt;/&lt;type&gt;</v>
      </c>
      <c r="B17" s="19" t="s">
        <v>635</v>
      </c>
      <c r="C17" s="19" t="s">
        <v>190</v>
      </c>
      <c r="D17" s="19" t="s">
        <v>504</v>
      </c>
      <c r="F17" s="28" t="s">
        <v>138</v>
      </c>
      <c r="H17" s="19" t="s">
        <v>196</v>
      </c>
      <c r="J17" s="19" t="s">
        <v>296</v>
      </c>
      <c r="K17" s="19" t="s">
        <v>178</v>
      </c>
      <c r="L17" s="19" t="s">
        <v>201</v>
      </c>
      <c r="M17" s="20"/>
    </row>
    <row r="18" spans="1:260" ht="28.5" customHeight="1" x14ac:dyDescent="0.2">
      <c r="A18" s="20" t="str">
        <f t="shared" si="0"/>
        <v>Attic floor insulation (new)Insulation nominal R-valueNumberBuilding/BuildingDetails/Enclosure/AtticAndRoof/Attics/Attic/AtticRoofInsulation/Layer/NominalRValue</v>
      </c>
      <c r="B18" s="19" t="s">
        <v>635</v>
      </c>
      <c r="C18" s="19" t="s">
        <v>195</v>
      </c>
      <c r="D18" s="19" t="s">
        <v>503</v>
      </c>
      <c r="F18" s="28" t="s">
        <v>138</v>
      </c>
      <c r="H18" s="19" t="s">
        <v>196</v>
      </c>
      <c r="J18" s="19" t="s">
        <v>296</v>
      </c>
      <c r="K18" s="19" t="s">
        <v>178</v>
      </c>
      <c r="L18" s="19" t="s">
        <v>203</v>
      </c>
      <c r="M18" s="20"/>
    </row>
    <row r="19" spans="1:260" ht="28.5" customHeight="1" x14ac:dyDescent="0.2">
      <c r="A19" s="20" t="str">
        <f t="shared" si="0"/>
        <v>Attic floor insulation (new)Insulation thicknessNumber (inches)Building/BuildingDetails/Enclosure/AtticAndRoof/Attics/Attic/AtticRoofInsulation/Layer/Thickness</v>
      </c>
      <c r="B19" s="19" t="s">
        <v>635</v>
      </c>
      <c r="C19" s="19" t="s">
        <v>198</v>
      </c>
      <c r="D19" s="19" t="s">
        <v>581</v>
      </c>
      <c r="F19" s="28" t="s">
        <v>138</v>
      </c>
      <c r="H19" s="19" t="s">
        <v>196</v>
      </c>
      <c r="J19" s="19" t="s">
        <v>296</v>
      </c>
      <c r="K19" s="19" t="s">
        <v>178</v>
      </c>
      <c r="L19" s="19" t="s">
        <v>204</v>
      </c>
      <c r="M19" s="20"/>
    </row>
    <row r="20" spans="1:260" ht="28.5" customHeight="1" x14ac:dyDescent="0.2">
      <c r="A20" s="20" t="str">
        <f t="shared" si="0"/>
        <v>Attic floor insulation (new)Misaligned insulationBooleanBuilding/BuildingDetails/Enclosure/AtticAndRoof/Attics/Attic/AtticRoofInsulation/MisalignedInsulation</v>
      </c>
      <c r="B20" s="19" t="s">
        <v>635</v>
      </c>
      <c r="C20" s="19" t="s">
        <v>193</v>
      </c>
      <c r="D20" s="19" t="s">
        <v>520</v>
      </c>
      <c r="F20" s="28" t="s">
        <v>138</v>
      </c>
      <c r="H20" s="19" t="s">
        <v>196</v>
      </c>
      <c r="J20" s="19" t="s">
        <v>296</v>
      </c>
      <c r="K20" s="19" t="s">
        <v>178</v>
      </c>
      <c r="L20" s="19" t="s">
        <v>202</v>
      </c>
      <c r="M20" s="20"/>
    </row>
    <row r="21" spans="1:260" ht="28.5" customHeight="1" x14ac:dyDescent="0.2">
      <c r="A21" s="20" t="str">
        <f t="shared" si="0"/>
        <v>Attic floor insulation (new)Surface areaNumber (sq.ft.)Building/BuildingDetails/Enclosure/AtticAndRoof/Attics/Attic/Area</v>
      </c>
      <c r="B21" s="19" t="s">
        <v>635</v>
      </c>
      <c r="C21" s="19" t="s">
        <v>205</v>
      </c>
      <c r="D21" s="19" t="s">
        <v>584</v>
      </c>
      <c r="E21" s="19" t="s">
        <v>583</v>
      </c>
      <c r="F21" s="28" t="s">
        <v>7</v>
      </c>
      <c r="J21" s="19" t="s">
        <v>296</v>
      </c>
      <c r="K21" s="19" t="s">
        <v>178</v>
      </c>
      <c r="L21" s="19" t="s">
        <v>206</v>
      </c>
      <c r="M21" s="20"/>
    </row>
    <row r="22" spans="1:260" ht="28.5" customHeight="1" x14ac:dyDescent="0.2">
      <c r="A22" s="20" t="str">
        <f t="shared" si="0"/>
        <v>Attic roof insulation (existing)Insulation materialEnumerationBuilding/BuildingDetails/Enclosure/AtticAndRoof/Attics/Attic/AtticRoofInsulation/Layer/InsulationMaterial/&lt;material&gt;</v>
      </c>
      <c r="B22" s="16" t="s">
        <v>634</v>
      </c>
      <c r="C22" s="19" t="s">
        <v>190</v>
      </c>
      <c r="D22" s="19" t="s">
        <v>504</v>
      </c>
      <c r="F22" s="28" t="s">
        <v>7</v>
      </c>
      <c r="J22" s="19" t="s">
        <v>21</v>
      </c>
      <c r="L22" s="19" t="s">
        <v>200</v>
      </c>
      <c r="M22" s="20"/>
    </row>
    <row r="23" spans="1:260" ht="28.5" customHeight="1" x14ac:dyDescent="0.2">
      <c r="A23" s="20" t="str">
        <f t="shared" si="0"/>
        <v>Attic roof insulation (existing)Insulation materialEnumerationBuilding/BuildingDetails/Enclosure/AtticAndRoof/Attics/Attic/AtticRoofInsulation/Layer/InsulationMaterial/&lt;material&gt;/&lt;type&gt;</v>
      </c>
      <c r="B23" s="16" t="s">
        <v>634</v>
      </c>
      <c r="C23" s="19" t="s">
        <v>190</v>
      </c>
      <c r="D23" s="19" t="s">
        <v>504</v>
      </c>
      <c r="F23" s="28" t="s">
        <v>7</v>
      </c>
      <c r="J23" s="19" t="s">
        <v>21</v>
      </c>
      <c r="L23" s="19" t="s">
        <v>201</v>
      </c>
      <c r="M23" s="20"/>
    </row>
    <row r="24" spans="1:260" ht="28.5" customHeight="1" x14ac:dyDescent="0.2">
      <c r="A24" s="20" t="str">
        <f t="shared" si="0"/>
        <v>Attic roof insulation (existing)Insulation nominal R-valueNumberBuilding/BuildingDetails/Enclosure/AtticAndRoof/Attics/Attic/AtticRoofInsulation/Layer/NominalRValue</v>
      </c>
      <c r="B24" s="16" t="s">
        <v>634</v>
      </c>
      <c r="C24" s="19" t="s">
        <v>195</v>
      </c>
      <c r="D24" s="19" t="s">
        <v>503</v>
      </c>
      <c r="F24" s="28" t="s">
        <v>138</v>
      </c>
      <c r="H24" s="19" t="s">
        <v>196</v>
      </c>
      <c r="J24" s="19" t="s">
        <v>21</v>
      </c>
      <c r="L24" s="19" t="s">
        <v>203</v>
      </c>
      <c r="M24" s="20"/>
    </row>
    <row r="25" spans="1:260" ht="28.5" customHeight="1" x14ac:dyDescent="0.2">
      <c r="A25" s="20" t="str">
        <f t="shared" si="0"/>
        <v>Attic roof insulation (existing)Insulation thicknessNumber (inches)Building/BuildingDetails/Enclosure/AtticAndRoof/Attics/Attic/AtticRoofInsulation/Layer/Thickness</v>
      </c>
      <c r="B25" s="16" t="s">
        <v>634</v>
      </c>
      <c r="C25" s="19" t="s">
        <v>198</v>
      </c>
      <c r="D25" s="19" t="s">
        <v>581</v>
      </c>
      <c r="F25" s="28" t="s">
        <v>7</v>
      </c>
      <c r="J25" s="19" t="s">
        <v>21</v>
      </c>
      <c r="L25" s="19" t="s">
        <v>204</v>
      </c>
      <c r="M25" s="20"/>
    </row>
    <row r="26" spans="1:260" ht="28.5" customHeight="1" x14ac:dyDescent="0.2">
      <c r="A26" s="20" t="str">
        <f t="shared" si="0"/>
        <v>Attic roof insulation (existing)Misaligned insulationBooleanBuilding/BuildingDetails/Enclosure/AtticAndRoof/Attics/Attic/AtticRoofInsulation/MisalignedInsulation</v>
      </c>
      <c r="B26" s="16" t="s">
        <v>634</v>
      </c>
      <c r="C26" s="19" t="s">
        <v>193</v>
      </c>
      <c r="D26" s="19" t="s">
        <v>520</v>
      </c>
      <c r="F26" s="28" t="s">
        <v>7</v>
      </c>
      <c r="J26" s="19" t="s">
        <v>21</v>
      </c>
      <c r="L26" s="19" t="s">
        <v>202</v>
      </c>
      <c r="M26" s="20"/>
    </row>
    <row r="27" spans="1:260" ht="28.5" customHeight="1" x14ac:dyDescent="0.2">
      <c r="A27" s="20" t="str">
        <f t="shared" si="0"/>
        <v>Attic roof insulation (existing)Surface areaNumber (sq.ft.)Building/BuildingDetails/Enclosure/AtticAndRoof/Attics/Attic/Area</v>
      </c>
      <c r="B27" s="16" t="s">
        <v>634</v>
      </c>
      <c r="C27" s="19" t="s">
        <v>205</v>
      </c>
      <c r="D27" s="19" t="s">
        <v>584</v>
      </c>
      <c r="F27" s="28" t="s">
        <v>7</v>
      </c>
      <c r="J27" s="19" t="s">
        <v>21</v>
      </c>
      <c r="L27" s="19" t="s">
        <v>206</v>
      </c>
      <c r="M27" s="20"/>
    </row>
    <row r="28" spans="1:260" ht="28.5" customHeight="1" x14ac:dyDescent="0.2">
      <c r="A28" s="20" t="str">
        <f t="shared" si="0"/>
        <v>Attic roof insulation (new)Insulation materialEnumerationBuilding/BuildingDetails/Enclosure/AtticAndRoof/Attics/Attic/AtticRoofInsulation/Layer/InsulationMaterial/&lt;material&gt;</v>
      </c>
      <c r="B28" s="19" t="s">
        <v>638</v>
      </c>
      <c r="C28" s="19" t="s">
        <v>190</v>
      </c>
      <c r="D28" s="19" t="s">
        <v>504</v>
      </c>
      <c r="F28" s="28" t="s">
        <v>138</v>
      </c>
      <c r="H28" s="19" t="s">
        <v>196</v>
      </c>
      <c r="J28" s="19" t="s">
        <v>296</v>
      </c>
      <c r="K28" s="19" t="s">
        <v>178</v>
      </c>
      <c r="L28" s="19" t="s">
        <v>200</v>
      </c>
      <c r="M28" s="20"/>
    </row>
    <row r="29" spans="1:260" ht="28.5" customHeight="1" x14ac:dyDescent="0.2">
      <c r="A29" s="20" t="str">
        <f t="shared" si="0"/>
        <v>Attic roof insulation (new)Insulation materialEnumerationBuilding/BuildingDetails/Enclosure/AtticAndRoof/Attics/Attic/AtticRoofInsulation/Layer/InsulationMaterial/&lt;material&gt;/&lt;type&gt;</v>
      </c>
      <c r="B29" s="19" t="s">
        <v>638</v>
      </c>
      <c r="C29" s="19" t="s">
        <v>190</v>
      </c>
      <c r="D29" s="19" t="s">
        <v>504</v>
      </c>
      <c r="F29" s="28" t="s">
        <v>138</v>
      </c>
      <c r="H29" s="19" t="s">
        <v>196</v>
      </c>
      <c r="J29" s="19" t="s">
        <v>296</v>
      </c>
      <c r="K29" s="19" t="s">
        <v>178</v>
      </c>
      <c r="L29" s="19" t="s">
        <v>201</v>
      </c>
      <c r="M29" s="20"/>
    </row>
    <row r="30" spans="1:260" ht="28.5" customHeight="1" x14ac:dyDescent="0.2">
      <c r="A30" s="20" t="str">
        <f t="shared" si="0"/>
        <v>Attic roof insulation (new)Insulation nominal R-valueNumberBuilding/BuildingDetails/Enclosure/AtticAndRoof/Attics/Attic/AtticRoofInsulation/Layer/NominalRValue</v>
      </c>
      <c r="B30" s="19" t="s">
        <v>638</v>
      </c>
      <c r="C30" s="19" t="s">
        <v>195</v>
      </c>
      <c r="D30" s="19" t="s">
        <v>503</v>
      </c>
      <c r="F30" s="28" t="s">
        <v>138</v>
      </c>
      <c r="H30" s="19" t="s">
        <v>196</v>
      </c>
      <c r="J30" s="19" t="s">
        <v>296</v>
      </c>
      <c r="K30" s="19" t="s">
        <v>178</v>
      </c>
      <c r="L30" s="19" t="s">
        <v>203</v>
      </c>
      <c r="M30" s="20"/>
      <c r="IZ30" s="27"/>
    </row>
    <row r="31" spans="1:260" ht="28.5" customHeight="1" x14ac:dyDescent="0.2">
      <c r="A31" s="20" t="str">
        <f t="shared" si="0"/>
        <v>Attic roof insulation (new)Insulation thicknessNumber (inches)Building/BuildingDetails/Enclosure/AtticAndRoof/Attics/Attic/AtticRoofInsulation/Layer/Thickness</v>
      </c>
      <c r="B31" s="19" t="s">
        <v>638</v>
      </c>
      <c r="C31" s="19" t="s">
        <v>198</v>
      </c>
      <c r="D31" s="19" t="s">
        <v>581</v>
      </c>
      <c r="F31" s="28" t="s">
        <v>138</v>
      </c>
      <c r="H31" s="19" t="s">
        <v>196</v>
      </c>
      <c r="J31" s="19" t="s">
        <v>296</v>
      </c>
      <c r="K31" s="19" t="s">
        <v>178</v>
      </c>
      <c r="L31" s="19" t="s">
        <v>204</v>
      </c>
      <c r="M31" s="20"/>
    </row>
    <row r="32" spans="1:260" ht="28.5" customHeight="1" x14ac:dyDescent="0.2">
      <c r="A32" s="20" t="str">
        <f t="shared" si="0"/>
        <v>Attic roof insulation (new)Misaligned insulationBooleanBuilding/BuildingDetails/Enclosure/AtticAndRoof/Attics/Attic/AtticRoofInsulation/MisalignedInsulation</v>
      </c>
      <c r="B32" s="19" t="s">
        <v>638</v>
      </c>
      <c r="C32" s="19" t="s">
        <v>193</v>
      </c>
      <c r="D32" s="19" t="s">
        <v>520</v>
      </c>
      <c r="F32" s="28" t="s">
        <v>138</v>
      </c>
      <c r="H32" s="19" t="s">
        <v>196</v>
      </c>
      <c r="J32" s="19" t="s">
        <v>296</v>
      </c>
      <c r="K32" s="19" t="s">
        <v>178</v>
      </c>
      <c r="L32" s="19" t="s">
        <v>202</v>
      </c>
      <c r="M32" s="20"/>
    </row>
    <row r="33" spans="1:13" ht="28.5" customHeight="1" x14ac:dyDescent="0.2">
      <c r="A33" s="20" t="str">
        <f t="shared" si="0"/>
        <v>Attic roof insulation (new)Surface areaNumber (sq.ft.)Building/BuildingDetails/Enclosure/AtticAndRoof/Attics/Attic/Area</v>
      </c>
      <c r="B33" s="19" t="s">
        <v>638</v>
      </c>
      <c r="C33" s="19" t="s">
        <v>205</v>
      </c>
      <c r="D33" s="19" t="s">
        <v>584</v>
      </c>
      <c r="F33" s="28" t="s">
        <v>7</v>
      </c>
      <c r="H33" s="21"/>
      <c r="I33" s="21"/>
      <c r="J33" s="19" t="s">
        <v>296</v>
      </c>
      <c r="K33" s="19" t="s">
        <v>178</v>
      </c>
      <c r="L33" s="19" t="s">
        <v>206</v>
      </c>
      <c r="M33" s="20"/>
    </row>
    <row r="34" spans="1:13" ht="28.5" customHeight="1" x14ac:dyDescent="0.2">
      <c r="A34" s="20" t="str">
        <f t="shared" si="0"/>
        <v>BPI-2400 inputsCalibration qualificationEnumerationConsumption/ConsumptionDetails/ConsumptionInfo/BPI2400Inputs/CalibrationQualification</v>
      </c>
      <c r="B34" s="18" t="s">
        <v>472</v>
      </c>
      <c r="C34" s="18" t="s">
        <v>479</v>
      </c>
      <c r="D34" s="18" t="s">
        <v>504</v>
      </c>
      <c r="E34" s="18" t="s">
        <v>542</v>
      </c>
      <c r="F34" s="28" t="s">
        <v>7</v>
      </c>
      <c r="J34" s="19" t="s">
        <v>296</v>
      </c>
      <c r="L34" s="19" t="s">
        <v>534</v>
      </c>
      <c r="M34" s="20"/>
    </row>
    <row r="35" spans="1:13" ht="28.5" customHeight="1" x14ac:dyDescent="0.2">
      <c r="A35" s="20" t="str">
        <f t="shared" si="0"/>
        <v>BPI-2400 inputsCalibration weather regression CV-RMSEFractionConsumption/ConsumptionDetails/ConsumptionInfo/BPI2400Inputs/CalibrationWeatherRegressionCVRMSE</v>
      </c>
      <c r="B35" s="18" t="s">
        <v>472</v>
      </c>
      <c r="C35" s="18" t="s">
        <v>475</v>
      </c>
      <c r="D35" s="18" t="s">
        <v>505</v>
      </c>
      <c r="E35" s="18" t="s">
        <v>506</v>
      </c>
      <c r="F35" s="28" t="s">
        <v>7</v>
      </c>
      <c r="J35" s="19" t="s">
        <v>296</v>
      </c>
      <c r="L35" s="19" t="s">
        <v>530</v>
      </c>
      <c r="M35" s="20"/>
    </row>
    <row r="36" spans="1:13" ht="28.5" customHeight="1" x14ac:dyDescent="0.2">
      <c r="A36" s="20" t="str">
        <f t="shared" si="0"/>
        <v>BPI-2400 inputsDetailed model calibration baseload absolute errorFractionConsumption/ConsumptionDetails/ConsumptionInfo/BPI2400Inputs/DetailedModelCalibrationBaseloadAbsoluteError</v>
      </c>
      <c r="B36" s="18" t="s">
        <v>472</v>
      </c>
      <c r="C36" s="18" t="s">
        <v>482</v>
      </c>
      <c r="D36" s="18" t="s">
        <v>505</v>
      </c>
      <c r="E36" s="18" t="s">
        <v>507</v>
      </c>
      <c r="F36" s="28" t="s">
        <v>7</v>
      </c>
      <c r="J36" s="19" t="s">
        <v>296</v>
      </c>
      <c r="L36" s="19" t="s">
        <v>537</v>
      </c>
      <c r="M36" s="20"/>
    </row>
    <row r="37" spans="1:13" ht="28.5" customHeight="1" x14ac:dyDescent="0.2">
      <c r="A37" s="20" t="str">
        <f t="shared" si="0"/>
        <v>BPI-2400 inputsDetailed model calibration baseload bias errorFractionConsumption/ConsumptionDetails/ConsumptionInfo/BPI2400Inputs/DetailedModelCalibrationBaseloadBiasError</v>
      </c>
      <c r="B37" s="18" t="s">
        <v>472</v>
      </c>
      <c r="C37" s="18" t="s">
        <v>485</v>
      </c>
      <c r="D37" s="18" t="s">
        <v>505</v>
      </c>
      <c r="E37" s="18"/>
      <c r="F37" s="28" t="s">
        <v>7</v>
      </c>
      <c r="J37" s="19" t="s">
        <v>296</v>
      </c>
      <c r="L37" s="19" t="s">
        <v>540</v>
      </c>
    </row>
    <row r="38" spans="1:13" ht="28.5" customHeight="1" x14ac:dyDescent="0.2">
      <c r="A38" s="20" t="str">
        <f t="shared" si="0"/>
        <v>BPI-2400 inputsDetailed model calibration cooling absolute errorFractionConsumption/ConsumptionDetails/ConsumptionInfo/BPI2400Inputs/DetailedModelCalibrationCoolingAbsoluteError</v>
      </c>
      <c r="B38" s="18" t="s">
        <v>472</v>
      </c>
      <c r="C38" s="18" t="s">
        <v>484</v>
      </c>
      <c r="D38" s="18" t="s">
        <v>505</v>
      </c>
      <c r="E38" s="18"/>
      <c r="F38" s="28" t="s">
        <v>7</v>
      </c>
      <c r="J38" s="19" t="s">
        <v>296</v>
      </c>
      <c r="L38" s="19" t="s">
        <v>539</v>
      </c>
    </row>
    <row r="39" spans="1:13" ht="28.5" customHeight="1" x14ac:dyDescent="0.2">
      <c r="A39" s="20" t="str">
        <f t="shared" si="0"/>
        <v>BPI-2400 inputsDetailed model calibration cooling bias errorFractionConsumption/ConsumptionDetails/ConsumptionInfo/BPI2400Inputs/DetailedModelCalibrationCoolingBiasError</v>
      </c>
      <c r="B39" s="18" t="s">
        <v>472</v>
      </c>
      <c r="C39" s="18" t="s">
        <v>483</v>
      </c>
      <c r="D39" s="18" t="s">
        <v>505</v>
      </c>
      <c r="E39" s="18"/>
      <c r="F39" s="28" t="s">
        <v>7</v>
      </c>
      <c r="J39" s="19" t="s">
        <v>296</v>
      </c>
      <c r="L39" s="19" t="s">
        <v>538</v>
      </c>
    </row>
    <row r="40" spans="1:13" ht="28.5" customHeight="1" x14ac:dyDescent="0.2">
      <c r="A40" s="20" t="str">
        <f t="shared" si="0"/>
        <v>BPI-2400 inputsDetailed model calibration heating absolute errorFractionConsumption/ConsumptionDetails/ConsumptionInfo/BPI2400Inputs/DetailedModelCalibrationHeatingAbsoluteError</v>
      </c>
      <c r="B40" s="18" t="s">
        <v>472</v>
      </c>
      <c r="C40" s="18" t="s">
        <v>486</v>
      </c>
      <c r="D40" s="18" t="s">
        <v>505</v>
      </c>
      <c r="E40" s="18" t="s">
        <v>508</v>
      </c>
      <c r="F40" s="28" t="s">
        <v>7</v>
      </c>
      <c r="J40" s="19" t="s">
        <v>296</v>
      </c>
      <c r="L40" s="19" t="s">
        <v>541</v>
      </c>
    </row>
    <row r="41" spans="1:13" ht="28.5" customHeight="1" x14ac:dyDescent="0.2">
      <c r="A41" s="20" t="str">
        <f t="shared" si="0"/>
        <v>BPI-2400 inputsDetailed model calibration heating bias errorFractionConsumption/ConsumptionDetails/ConsumptionInfo/BPI2400Inputs/DetailedModelCalibrationHeatingBiasError</v>
      </c>
      <c r="B41" s="18" t="s">
        <v>472</v>
      </c>
      <c r="C41" s="18" t="s">
        <v>481</v>
      </c>
      <c r="D41" s="18" t="s">
        <v>505</v>
      </c>
      <c r="E41" s="18" t="s">
        <v>507</v>
      </c>
      <c r="F41" s="28" t="s">
        <v>7</v>
      </c>
      <c r="J41" s="19" t="s">
        <v>296</v>
      </c>
      <c r="L41" s="19" t="s">
        <v>536</v>
      </c>
      <c r="M41" s="20"/>
    </row>
    <row r="42" spans="1:13" ht="28.5" customHeight="1" x14ac:dyDescent="0.2">
      <c r="A42" s="20" t="str">
        <f t="shared" si="0"/>
        <v>BPI-2400 inputsSimplified model calibration total bias errorFractionConsumption/ConsumptionDetails/ConsumptionInfo/BPI2400Inputs/SimplifiedModelCalibrationTotalBiasError</v>
      </c>
      <c r="B42" s="18" t="s">
        <v>472</v>
      </c>
      <c r="C42" s="18" t="s">
        <v>480</v>
      </c>
      <c r="D42" s="18" t="s">
        <v>505</v>
      </c>
      <c r="E42" s="18" t="s">
        <v>543</v>
      </c>
      <c r="F42" s="28" t="s">
        <v>7</v>
      </c>
      <c r="J42" s="19" t="s">
        <v>296</v>
      </c>
      <c r="L42" s="19" t="s">
        <v>535</v>
      </c>
      <c r="M42" s="20"/>
    </row>
    <row r="43" spans="1:13" ht="28.5" customHeight="1" x14ac:dyDescent="0.2">
      <c r="A43" s="20" t="str">
        <f t="shared" si="0"/>
        <v>BPI-2400 inputsWeather normalized annual baseload usageNumberConsumption/ConsumptionDetails/ConsumptionInfo/BPI2400Inputs/WeatherNormalizedBaseloadUsage</v>
      </c>
      <c r="B43" s="18" t="s">
        <v>472</v>
      </c>
      <c r="C43" s="18" t="s">
        <v>478</v>
      </c>
      <c r="D43" s="18" t="s">
        <v>503</v>
      </c>
      <c r="E43" s="18"/>
      <c r="F43" s="28" t="s">
        <v>7</v>
      </c>
      <c r="J43" s="19" t="s">
        <v>296</v>
      </c>
      <c r="L43" s="19" t="s">
        <v>533</v>
      </c>
      <c r="M43" s="20"/>
    </row>
    <row r="44" spans="1:13" ht="28.5" customHeight="1" x14ac:dyDescent="0.2">
      <c r="A44" s="20" t="str">
        <f t="shared" si="0"/>
        <v>BPI-2400 inputsWeather normalized annual cooling usageNumberConsumption/ConsumptionDetails/ConsumptionInfo/BPI2400Inputs/WeatherNormalizedCoolingUsage</v>
      </c>
      <c r="B44" s="18" t="s">
        <v>472</v>
      </c>
      <c r="C44" s="18" t="s">
        <v>477</v>
      </c>
      <c r="D44" s="18" t="s">
        <v>503</v>
      </c>
      <c r="E44" s="18"/>
      <c r="F44" s="28" t="s">
        <v>7</v>
      </c>
      <c r="J44" s="19" t="s">
        <v>296</v>
      </c>
      <c r="L44" s="19" t="s">
        <v>532</v>
      </c>
      <c r="M44" s="20"/>
    </row>
    <row r="45" spans="1:13" ht="28.5" customHeight="1" x14ac:dyDescent="0.2">
      <c r="A45" s="20" t="str">
        <f t="shared" si="0"/>
        <v>BPI-2400 inputsWeather normalized annual heating usageNumberConsumption/ConsumptionDetails/ConsumptionInfo/BPI2400Inputs/WeatherNormalizedHeatingUsage</v>
      </c>
      <c r="B45" s="18" t="s">
        <v>472</v>
      </c>
      <c r="C45" s="18" t="s">
        <v>476</v>
      </c>
      <c r="D45" s="18" t="s">
        <v>503</v>
      </c>
      <c r="E45" s="18"/>
      <c r="F45" s="28" t="s">
        <v>7</v>
      </c>
      <c r="J45" s="19" t="s">
        <v>296</v>
      </c>
      <c r="L45" s="19" t="s">
        <v>531</v>
      </c>
      <c r="M45" s="20"/>
    </row>
    <row r="46" spans="1:13" ht="28.5" customHeight="1" x14ac:dyDescent="0.2">
      <c r="A46" s="20" t="str">
        <f t="shared" si="0"/>
        <v>BPI-2400 inputsWeather regression end dateDateConsumption/ConsumptionDetails/ConsumptionInfo/BPI2400Inputs/WeatherRegressionEndDate</v>
      </c>
      <c r="B46" s="18" t="s">
        <v>472</v>
      </c>
      <c r="C46" s="18" t="s">
        <v>474</v>
      </c>
      <c r="D46" s="18" t="s">
        <v>357</v>
      </c>
      <c r="E46" s="18"/>
      <c r="F46" s="28" t="s">
        <v>7</v>
      </c>
      <c r="J46" s="19" t="s">
        <v>296</v>
      </c>
      <c r="L46" s="19" t="s">
        <v>529</v>
      </c>
      <c r="M46" s="20"/>
    </row>
    <row r="47" spans="1:13" ht="28.5" customHeight="1" x14ac:dyDescent="0.2">
      <c r="A47" s="20" t="str">
        <f t="shared" si="0"/>
        <v>BPI-2400 inputsWeather regression start dateDateConsumption/ConsumptionDetails/ConsumptionInfo/BPI2400Inputs/WeatherRegressionBeginDate</v>
      </c>
      <c r="B47" s="18" t="s">
        <v>472</v>
      </c>
      <c r="C47" s="18" t="s">
        <v>473</v>
      </c>
      <c r="D47" s="18" t="s">
        <v>357</v>
      </c>
      <c r="E47" s="18"/>
      <c r="F47" s="28" t="s">
        <v>7</v>
      </c>
      <c r="J47" s="19" t="s">
        <v>296</v>
      </c>
      <c r="L47" s="19" t="s">
        <v>528</v>
      </c>
      <c r="M47" s="20"/>
    </row>
    <row r="48" spans="1:13" ht="28.5" customHeight="1" x14ac:dyDescent="0.2">
      <c r="A48" s="20" t="str">
        <f t="shared" si="0"/>
        <v>Carbon monoxide test (test-in)Current conditionNumber (ppm)Building/BuildingDetails/HealthAndSafety/CombustionAppliances/CombustionApplianceZone/CombustionApplianceTest/CarbonMonoxideTest/CurrentCondition</v>
      </c>
      <c r="B48" s="16" t="s">
        <v>565</v>
      </c>
      <c r="C48" s="16" t="s">
        <v>119</v>
      </c>
      <c r="D48" s="16" t="s">
        <v>527</v>
      </c>
      <c r="E48" s="16" t="s">
        <v>564</v>
      </c>
      <c r="F48" s="28" t="s">
        <v>7</v>
      </c>
      <c r="H48" s="21"/>
      <c r="I48" s="21"/>
      <c r="J48" s="19" t="s">
        <v>21</v>
      </c>
      <c r="K48" s="19" t="s">
        <v>120</v>
      </c>
      <c r="L48" s="16" t="s">
        <v>121</v>
      </c>
      <c r="M48" s="20"/>
    </row>
    <row r="49" spans="1:13" ht="28.5" customHeight="1" x14ac:dyDescent="0.2">
      <c r="A49" s="20" t="str">
        <f t="shared" si="0"/>
        <v>Carbon monoxide test (test-in)Poor scenarioNumber (ppm)Building/BuildingDetails/HealthAndSafety/CombustionAppliances/CombustionApplianceZone/CombustionApplianceTest/CarbonMonoxideTest/PoorScenario</v>
      </c>
      <c r="B49" s="16" t="s">
        <v>565</v>
      </c>
      <c r="C49" s="16" t="s">
        <v>123</v>
      </c>
      <c r="D49" s="16" t="s">
        <v>527</v>
      </c>
      <c r="E49" s="16"/>
      <c r="F49" s="28" t="s">
        <v>7</v>
      </c>
      <c r="H49" s="21"/>
      <c r="I49" s="21"/>
      <c r="J49" s="19" t="s">
        <v>21</v>
      </c>
      <c r="K49" s="19" t="s">
        <v>120</v>
      </c>
      <c r="L49" s="16" t="s">
        <v>124</v>
      </c>
      <c r="M49" s="20"/>
    </row>
    <row r="50" spans="1:13" ht="28.5" customHeight="1" x14ac:dyDescent="0.2">
      <c r="A50" s="20" t="str">
        <f t="shared" si="0"/>
        <v>Carbon monoxide test (test-in)Test resultEnumerationBuilding/BuildingDetails/HealthAndSafety/CombustionAppliances/CombustionApplianceZone/CombustionApplianceTest/CarbonMonoxideTest/TestResult</v>
      </c>
      <c r="B50" s="16" t="s">
        <v>565</v>
      </c>
      <c r="C50" s="16" t="s">
        <v>566</v>
      </c>
      <c r="D50" s="16" t="s">
        <v>504</v>
      </c>
      <c r="E50" s="16"/>
      <c r="F50" s="28" t="s">
        <v>7</v>
      </c>
      <c r="H50" s="21"/>
      <c r="I50" s="21"/>
      <c r="J50" s="19" t="s">
        <v>21</v>
      </c>
      <c r="K50" s="19" t="s">
        <v>120</v>
      </c>
      <c r="L50" s="16" t="s">
        <v>122</v>
      </c>
      <c r="M50" s="20"/>
    </row>
    <row r="51" spans="1:13" ht="28.5" customHeight="1" x14ac:dyDescent="0.2">
      <c r="A51" s="20" t="str">
        <f t="shared" si="0"/>
        <v>Carbon monoxide test (test-out)Current conditionNumber (ppm)Building/BuildingDetails/HealthAndSafety/CombustionAppliances/CombustionApplianceZone/CombustionApplianceTest/CarbonMonoxideTest/CurrentCondition</v>
      </c>
      <c r="B51" s="16" t="s">
        <v>575</v>
      </c>
      <c r="C51" s="16" t="s">
        <v>119</v>
      </c>
      <c r="D51" s="16" t="s">
        <v>527</v>
      </c>
      <c r="E51" s="16" t="s">
        <v>564</v>
      </c>
      <c r="F51" s="28" t="s">
        <v>138</v>
      </c>
      <c r="H51" s="19" t="s">
        <v>139</v>
      </c>
      <c r="J51" s="19" t="s">
        <v>296</v>
      </c>
      <c r="K51" s="19" t="s">
        <v>120</v>
      </c>
      <c r="L51" s="16" t="s">
        <v>121</v>
      </c>
      <c r="M51" s="20"/>
    </row>
    <row r="52" spans="1:13" ht="28.5" customHeight="1" x14ac:dyDescent="0.2">
      <c r="A52" s="20" t="str">
        <f t="shared" si="0"/>
        <v>Carbon monoxide test (test-out)Poor scenarioNumber (ppm)Building/BuildingDetails/HealthAndSafety/CombustionAppliances/CombustionApplianceZone/CombustionApplianceTest/CarbonMonoxideTest/PoorScenario</v>
      </c>
      <c r="B52" s="16" t="s">
        <v>575</v>
      </c>
      <c r="C52" s="16" t="s">
        <v>123</v>
      </c>
      <c r="D52" s="16" t="s">
        <v>527</v>
      </c>
      <c r="E52" s="16"/>
      <c r="F52" s="28" t="s">
        <v>138</v>
      </c>
      <c r="H52" s="19" t="s">
        <v>139</v>
      </c>
      <c r="J52" s="19" t="s">
        <v>296</v>
      </c>
      <c r="K52" s="19" t="s">
        <v>120</v>
      </c>
      <c r="L52" s="16" t="s">
        <v>124</v>
      </c>
      <c r="M52" s="20"/>
    </row>
    <row r="53" spans="1:13" ht="28.5" customHeight="1" x14ac:dyDescent="0.2">
      <c r="A53" s="20" t="str">
        <f t="shared" si="0"/>
        <v>Carbon monoxide test (test-out)Test resultEnumerationBuilding/BuildingDetails/HealthAndSafety/CombustionAppliances/CombustionApplianceZone/CombustionApplianceTest/CarbonMonoxideTest/TestResult</v>
      </c>
      <c r="B53" s="16" t="s">
        <v>575</v>
      </c>
      <c r="C53" s="16" t="s">
        <v>566</v>
      </c>
      <c r="D53" s="16" t="s">
        <v>504</v>
      </c>
      <c r="E53" s="16"/>
      <c r="F53" s="28" t="s">
        <v>138</v>
      </c>
      <c r="H53" s="19" t="s">
        <v>139</v>
      </c>
      <c r="J53" s="19" t="s">
        <v>296</v>
      </c>
      <c r="K53" s="19" t="s">
        <v>120</v>
      </c>
      <c r="L53" s="16" t="s">
        <v>122</v>
      </c>
      <c r="M53" s="20"/>
    </row>
    <row r="54" spans="1:13" ht="28.5" customHeight="1" x14ac:dyDescent="0.2">
      <c r="A54" s="20" t="str">
        <f t="shared" si="0"/>
        <v>Combustion apliance test (test-in)Fuel leaks identifiedBooleanBuilding/BuildingDetails/HealthAndSafety/CombustionAppliances/CombustionApplianceZone/CombustionApplianceTest/FuelLeaks/LeaksIdentified</v>
      </c>
      <c r="B54" s="16" t="s">
        <v>563</v>
      </c>
      <c r="C54" s="16" t="s">
        <v>130</v>
      </c>
      <c r="D54" s="16" t="s">
        <v>520</v>
      </c>
      <c r="E54" s="16"/>
      <c r="F54" s="28" t="s">
        <v>7</v>
      </c>
      <c r="J54" s="19" t="s">
        <v>21</v>
      </c>
      <c r="K54" s="19" t="s">
        <v>120</v>
      </c>
      <c r="L54" s="16" t="s">
        <v>131</v>
      </c>
      <c r="M54" s="20"/>
    </row>
    <row r="55" spans="1:13" ht="28.5" customHeight="1" x14ac:dyDescent="0.2">
      <c r="A55" s="20" t="str">
        <f t="shared" si="0"/>
        <v>Combustion apliance test (test-in)Leaks addressedBooleanBuilding/BuildingDetails/HealthAndSafety/CombustionAppliances/CombustionApplianceZone/CombustionApplianceTest/FuelLeaks/LeaksAddressed</v>
      </c>
      <c r="B55" s="16" t="s">
        <v>563</v>
      </c>
      <c r="C55" s="16" t="s">
        <v>128</v>
      </c>
      <c r="D55" s="16" t="s">
        <v>520</v>
      </c>
      <c r="E55" s="16"/>
      <c r="F55" s="28" t="s">
        <v>7</v>
      </c>
      <c r="J55" s="19" t="s">
        <v>21</v>
      </c>
      <c r="K55" s="19" t="s">
        <v>120</v>
      </c>
      <c r="L55" s="16" t="s">
        <v>129</v>
      </c>
      <c r="M55" s="20"/>
    </row>
    <row r="56" spans="1:13" ht="28.5" customHeight="1" x14ac:dyDescent="0.2">
      <c r="A56" s="20" t="str">
        <f t="shared" si="0"/>
        <v>Combustion apliance test (test-in)Maximum ambient CO in living space during auditNumber (ppm)Building/BuildingDetails/HealthAndSafety/CombustionAppliances/CombustionApplianceZone/CombustionApplianceTest/CarbonMonoxideTest/MaxAmbientCOinLivingSpaceDuringAudit</v>
      </c>
      <c r="B56" s="16" t="s">
        <v>563</v>
      </c>
      <c r="C56" s="16" t="s">
        <v>572</v>
      </c>
      <c r="D56" s="16" t="s">
        <v>527</v>
      </c>
      <c r="E56" s="16" t="s">
        <v>571</v>
      </c>
      <c r="F56" s="28" t="s">
        <v>7</v>
      </c>
      <c r="J56" s="19" t="s">
        <v>21</v>
      </c>
      <c r="K56" s="19" t="s">
        <v>120</v>
      </c>
      <c r="L56" s="16" t="s">
        <v>132</v>
      </c>
      <c r="M56" s="20"/>
    </row>
    <row r="57" spans="1:13" ht="28.5" customHeight="1" x14ac:dyDescent="0.2">
      <c r="A57" s="20" t="str">
        <f t="shared" si="0"/>
        <v>Combustion apliance test (test-in)Outside temperature at time of flue draft testNumber (degrees F)Building/BuildingDetails/HealthAndSafety/CombustionAppliances/CombustionApplianceZone/CombustionApplianceTest/OutsideTemperatureFlueDraftTest</v>
      </c>
      <c r="B57" s="16" t="s">
        <v>563</v>
      </c>
      <c r="C57" s="16" t="s">
        <v>133</v>
      </c>
      <c r="D57" s="16" t="s">
        <v>573</v>
      </c>
      <c r="E57" s="16"/>
      <c r="F57" s="28" t="s">
        <v>7</v>
      </c>
      <c r="J57" s="19" t="s">
        <v>21</v>
      </c>
      <c r="K57" s="19" t="s">
        <v>120</v>
      </c>
      <c r="L57" s="16" t="s">
        <v>134</v>
      </c>
      <c r="M57" s="20"/>
    </row>
    <row r="58" spans="1:13" ht="28.5" customHeight="1" x14ac:dyDescent="0.2">
      <c r="A58" s="20" t="str">
        <f t="shared" si="0"/>
        <v>Combustion apliance test (test-out)Fuel leaks identifiedBooleanBuilding/BuildingDetails/HealthAndSafety/CombustionAppliances/CombustionApplianceZone/CombustionApplianceTest/FuelLeaks/LeaksIdentified</v>
      </c>
      <c r="B58" s="16" t="s">
        <v>577</v>
      </c>
      <c r="C58" s="16" t="s">
        <v>130</v>
      </c>
      <c r="D58" s="16" t="s">
        <v>520</v>
      </c>
      <c r="E58" s="16"/>
      <c r="F58" s="28" t="s">
        <v>138</v>
      </c>
      <c r="H58" s="19" t="s">
        <v>139</v>
      </c>
      <c r="J58" s="19" t="s">
        <v>296</v>
      </c>
      <c r="K58" s="19" t="s">
        <v>120</v>
      </c>
      <c r="L58" s="16" t="s">
        <v>131</v>
      </c>
      <c r="M58" s="20"/>
    </row>
    <row r="59" spans="1:13" ht="28.5" customHeight="1" x14ac:dyDescent="0.2">
      <c r="A59" s="20" t="str">
        <f t="shared" si="0"/>
        <v>Combustion apliance test (test-out)Leaks addressedBooleanBuilding/BuildingDetails/HealthAndSafety/CombustionAppliances/CombustionApplianceZone/CombustionApplianceTest/FuelLeaks/LeaksAddressed</v>
      </c>
      <c r="B59" s="16" t="s">
        <v>577</v>
      </c>
      <c r="C59" s="16" t="s">
        <v>128</v>
      </c>
      <c r="D59" s="16" t="s">
        <v>520</v>
      </c>
      <c r="E59" s="16"/>
      <c r="F59" s="28" t="s">
        <v>138</v>
      </c>
      <c r="H59" s="19" t="s">
        <v>139</v>
      </c>
      <c r="J59" s="19" t="s">
        <v>296</v>
      </c>
      <c r="K59" s="19" t="s">
        <v>120</v>
      </c>
      <c r="L59" s="16" t="s">
        <v>129</v>
      </c>
      <c r="M59" s="20"/>
    </row>
    <row r="60" spans="1:13" ht="28.5" customHeight="1" x14ac:dyDescent="0.2">
      <c r="A60" s="20" t="str">
        <f t="shared" si="0"/>
        <v>Combustion apliance test (test-out)Maximum ambient CO in living space during auditNumber (ppm)Building/BuildingDetails/HealthAndSafety/CombustionAppliances/CombustionApplianceZone/CombustionApplianceTest/CarbonMonoxideTest/MaxAmbientCOinLivingSpaceDuringAudit</v>
      </c>
      <c r="B60" s="16" t="s">
        <v>577</v>
      </c>
      <c r="C60" s="16" t="s">
        <v>572</v>
      </c>
      <c r="D60" s="16" t="s">
        <v>527</v>
      </c>
      <c r="E60" s="16" t="s">
        <v>571</v>
      </c>
      <c r="F60" s="28" t="s">
        <v>138</v>
      </c>
      <c r="H60" s="19" t="s">
        <v>139</v>
      </c>
      <c r="J60" s="19" t="s">
        <v>296</v>
      </c>
      <c r="K60" s="19" t="s">
        <v>120</v>
      </c>
      <c r="L60" s="16" t="s">
        <v>132</v>
      </c>
      <c r="M60" s="20"/>
    </row>
    <row r="61" spans="1:13" ht="28.5" customHeight="1" x14ac:dyDescent="0.2">
      <c r="A61" s="20" t="str">
        <f t="shared" si="0"/>
        <v>Combustion apliance test (test-out)NotesTextBuilding/BuildingDetails/HealthAndSafety/CombustionAppliances/CombustionApplianceZone/CombustionApplianceTest/Notes</v>
      </c>
      <c r="B61" s="16" t="s">
        <v>577</v>
      </c>
      <c r="C61" s="16" t="s">
        <v>114</v>
      </c>
      <c r="D61" s="16" t="s">
        <v>516</v>
      </c>
      <c r="E61" s="16"/>
      <c r="F61" s="28" t="s">
        <v>140</v>
      </c>
      <c r="H61" s="19" t="s">
        <v>139</v>
      </c>
      <c r="J61" s="19" t="s">
        <v>296</v>
      </c>
      <c r="K61" s="19" t="s">
        <v>120</v>
      </c>
      <c r="L61" s="16" t="s">
        <v>141</v>
      </c>
      <c r="M61" s="20"/>
    </row>
    <row r="62" spans="1:13" ht="28.5" customHeight="1" x14ac:dyDescent="0.2">
      <c r="A62" s="20" t="str">
        <f t="shared" si="0"/>
        <v>Combustion apliance test (test-out)Outside temperature at time of flue draft testNumber (degrees F)Building/BuildingDetails/HealthAndSafety/CombustionAppliances/CombustionApplianceZone/CombustionApplianceTest/OutsideTemperatureFlueDraftTest</v>
      </c>
      <c r="B62" s="16" t="s">
        <v>577</v>
      </c>
      <c r="C62" s="16" t="s">
        <v>133</v>
      </c>
      <c r="D62" s="16" t="s">
        <v>573</v>
      </c>
      <c r="E62" s="16"/>
      <c r="F62" s="28" t="s">
        <v>140</v>
      </c>
      <c r="H62" s="19" t="s">
        <v>139</v>
      </c>
      <c r="J62" s="19" t="s">
        <v>296</v>
      </c>
      <c r="K62" s="19" t="s">
        <v>120</v>
      </c>
      <c r="L62" s="16" t="s">
        <v>134</v>
      </c>
      <c r="M62" s="20"/>
    </row>
    <row r="63" spans="1:13" ht="28.5" customHeight="1" x14ac:dyDescent="0.2">
      <c r="A63" s="20" t="str">
        <f t="shared" si="0"/>
        <v>Combustion appliance zone (test-in)Amount ambient CO in CAZ during testingNumber (ppm)Building/BuildingDetails/HealthAndSafety/CombustionAppliances/CombustionApplianceZone/AmountAmbientCOinCAZduringTesting</v>
      </c>
      <c r="B63" s="16" t="s">
        <v>559</v>
      </c>
      <c r="C63" s="16" t="s">
        <v>107</v>
      </c>
      <c r="D63" s="16" t="s">
        <v>527</v>
      </c>
      <c r="E63" s="16"/>
      <c r="F63" s="28" t="s">
        <v>7</v>
      </c>
      <c r="H63" s="21"/>
      <c r="I63" s="21"/>
      <c r="J63" s="19" t="s">
        <v>21</v>
      </c>
      <c r="K63" s="21"/>
      <c r="L63" s="16" t="s">
        <v>108</v>
      </c>
      <c r="M63" s="20"/>
    </row>
    <row r="64" spans="1:13" ht="28.5" customHeight="1" x14ac:dyDescent="0.2">
      <c r="A64" s="20" t="str">
        <f t="shared" si="0"/>
        <v>Combustion appliance zone (test-in)CAZ depressurization limitNumber (Pa)Building/BuildingDetails/HealthAndSafety/CombustionAppliances/CombustionApplianceZone/CAZDepressurizationLimit</v>
      </c>
      <c r="B64" s="16" t="s">
        <v>559</v>
      </c>
      <c r="C64" s="16" t="s">
        <v>109</v>
      </c>
      <c r="D64" s="16" t="s">
        <v>526</v>
      </c>
      <c r="E64" s="16" t="s">
        <v>525</v>
      </c>
      <c r="F64" s="28" t="s">
        <v>7</v>
      </c>
      <c r="H64" s="21"/>
      <c r="I64" s="21"/>
      <c r="J64" s="19" t="s">
        <v>21</v>
      </c>
      <c r="K64" s="21"/>
      <c r="L64" s="16" t="s">
        <v>110</v>
      </c>
      <c r="M64" s="20"/>
    </row>
    <row r="65" spans="1:260" ht="28.5" customHeight="1" x14ac:dyDescent="0.2">
      <c r="A65" s="20" t="str">
        <f t="shared" si="0"/>
        <v>Combustion appliance zone (test-in)Depressurization finding poor caseEnumerationBuilding/BuildingDetails/HealthAndSafety/CombustionAppliances/CombustionApplianceZone/DepressurizationFindingPoorCase</v>
      </c>
      <c r="B65" s="16" t="s">
        <v>559</v>
      </c>
      <c r="C65" s="16" t="s">
        <v>111</v>
      </c>
      <c r="D65" s="16" t="s">
        <v>504</v>
      </c>
      <c r="E65" s="16"/>
      <c r="F65" s="28" t="s">
        <v>7</v>
      </c>
      <c r="H65" s="21"/>
      <c r="I65" s="21"/>
      <c r="J65" s="19" t="s">
        <v>21</v>
      </c>
      <c r="K65" s="21"/>
      <c r="L65" s="16" t="s">
        <v>112</v>
      </c>
      <c r="M65" s="20"/>
    </row>
    <row r="66" spans="1:260" ht="28.5" customHeight="1" x14ac:dyDescent="0.2">
      <c r="A66" s="20" t="str">
        <f t="shared" si="0"/>
        <v>Combustion appliance zone (test-in)NotesTextBuilding/BuildingDetails/HealthAndSafety/CombustionAppliances/CombustionApplianceZone/Notes</v>
      </c>
      <c r="B66" s="16" t="s">
        <v>559</v>
      </c>
      <c r="C66" s="16" t="s">
        <v>114</v>
      </c>
      <c r="D66" s="16" t="s">
        <v>516</v>
      </c>
      <c r="E66" s="16"/>
      <c r="F66" s="28" t="s">
        <v>7</v>
      </c>
      <c r="J66" s="19" t="s">
        <v>21</v>
      </c>
      <c r="L66" s="16" t="s">
        <v>115</v>
      </c>
      <c r="M66" s="20"/>
    </row>
    <row r="67" spans="1:260" ht="28.5" customHeight="1" x14ac:dyDescent="0.2">
      <c r="A67" s="20" t="str">
        <f t="shared" ref="A67:A130" si="1">TRIM(CLEAN(B67&amp;C67&amp;D67&amp;L67))</f>
        <v>Combustion appliance zone (test-in)Pressure (poor case)Number (Pa)Building/BuildingDetails/HealthAndSafety/CombustionAppliances/CombustionApplianceZone/PoorCaseTest/Pressure</v>
      </c>
      <c r="B67" s="16" t="s">
        <v>559</v>
      </c>
      <c r="C67" s="16" t="s">
        <v>561</v>
      </c>
      <c r="D67" s="16" t="s">
        <v>526</v>
      </c>
      <c r="E67" s="16" t="s">
        <v>560</v>
      </c>
      <c r="F67" s="28" t="s">
        <v>7</v>
      </c>
      <c r="H67" s="21"/>
      <c r="I67" s="21"/>
      <c r="J67" s="19" t="s">
        <v>21</v>
      </c>
      <c r="K67" s="21"/>
      <c r="L67" s="16" t="s">
        <v>113</v>
      </c>
      <c r="M67" s="20"/>
    </row>
    <row r="68" spans="1:260" ht="28.5" customHeight="1" x14ac:dyDescent="0.2">
      <c r="A68" s="20" t="str">
        <f t="shared" si="1"/>
        <v>Combustion appliance zone (test-in)CAZ applianceSystem IDBuilding/BuildingDetails/HealthAndSafety/CombustionAppliances/CombustionApplianceZone/CombustionApplianceTest/CAZAppliance</v>
      </c>
      <c r="B68" s="16" t="s">
        <v>559</v>
      </c>
      <c r="C68" s="16" t="s">
        <v>562</v>
      </c>
      <c r="D68" s="16" t="s">
        <v>117</v>
      </c>
      <c r="F68" s="28" t="s">
        <v>7</v>
      </c>
      <c r="J68" s="19" t="s">
        <v>21</v>
      </c>
      <c r="L68" s="16" t="s">
        <v>118</v>
      </c>
      <c r="M68" s="20"/>
    </row>
    <row r="69" spans="1:260" s="27" customFormat="1" ht="28.5" customHeight="1" x14ac:dyDescent="0.2">
      <c r="A69" s="20" t="str">
        <f t="shared" si="1"/>
        <v>Combustion appliance zone (test-out)Amount ambient CO in CAZ during testingNumber (ppm)Building/BuildingDetails/HealthAndSafety/CombustionAppliances/CombustionApplianceZone/AmountAmbientCOinCAZduringTesting</v>
      </c>
      <c r="B69" s="16" t="s">
        <v>574</v>
      </c>
      <c r="C69" s="16" t="s">
        <v>107</v>
      </c>
      <c r="D69" s="16" t="s">
        <v>527</v>
      </c>
      <c r="E69" s="16"/>
      <c r="F69" s="28" t="s">
        <v>20</v>
      </c>
      <c r="G69" s="19"/>
      <c r="H69" s="19"/>
      <c r="I69" s="19"/>
      <c r="J69" s="19" t="s">
        <v>296</v>
      </c>
      <c r="K69" s="19"/>
      <c r="L69" s="16" t="s">
        <v>108</v>
      </c>
      <c r="M69" s="20"/>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20"/>
    </row>
    <row r="70" spans="1:260" ht="28.5" customHeight="1" x14ac:dyDescent="0.2">
      <c r="A70" s="20" t="str">
        <f t="shared" si="1"/>
        <v>Combustion appliance zone (test-out)CAZ applianceSystem IDBuilding/BuildingDetails/HealthAndSafety/CombustionAppliances/CombustionApplianceZone/CombustionApplianceTest/CAZAppliance</v>
      </c>
      <c r="B70" s="16" t="s">
        <v>574</v>
      </c>
      <c r="C70" s="16" t="s">
        <v>562</v>
      </c>
      <c r="D70" s="16" t="s">
        <v>117</v>
      </c>
      <c r="F70" s="28" t="s">
        <v>138</v>
      </c>
      <c r="H70" s="19" t="s">
        <v>139</v>
      </c>
      <c r="J70" s="19" t="s">
        <v>296</v>
      </c>
      <c r="K70" s="21"/>
      <c r="L70" s="16" t="s">
        <v>118</v>
      </c>
      <c r="M70" s="20"/>
    </row>
    <row r="71" spans="1:260" ht="28.5" customHeight="1" x14ac:dyDescent="0.2">
      <c r="A71" s="20" t="str">
        <f t="shared" si="1"/>
        <v>Combustion appliance zone (test-out)CAZ depressurization limitNumber (Pa)Building/BuildingDetails/HealthAndSafety/CombustionAppliances/CombustionApplianceZone/CAZDepressurizationLimit</v>
      </c>
      <c r="B71" s="16" t="s">
        <v>574</v>
      </c>
      <c r="C71" s="16" t="s">
        <v>109</v>
      </c>
      <c r="D71" s="16" t="s">
        <v>526</v>
      </c>
      <c r="E71" s="16" t="s">
        <v>525</v>
      </c>
      <c r="F71" s="28" t="s">
        <v>20</v>
      </c>
      <c r="H71" s="19" t="s">
        <v>116</v>
      </c>
      <c r="J71" s="19" t="s">
        <v>296</v>
      </c>
      <c r="L71" s="16" t="s">
        <v>110</v>
      </c>
      <c r="M71" s="20"/>
    </row>
    <row r="72" spans="1:260" ht="28.5" customHeight="1" x14ac:dyDescent="0.2">
      <c r="A72" s="20" t="str">
        <f t="shared" si="1"/>
        <v>Combustion appliance zone (test-out)Depressurization finding poor caseEnumerationBuilding/BuildingDetails/HealthAndSafety/CombustionAppliances/CombustionApplianceZone/DepressurizationFindingPoorCase</v>
      </c>
      <c r="B72" s="16" t="s">
        <v>574</v>
      </c>
      <c r="C72" s="16" t="s">
        <v>111</v>
      </c>
      <c r="D72" s="16" t="s">
        <v>504</v>
      </c>
      <c r="E72" s="16"/>
      <c r="F72" s="28" t="s">
        <v>20</v>
      </c>
      <c r="H72" s="19" t="s">
        <v>116</v>
      </c>
      <c r="J72" s="19" t="s">
        <v>296</v>
      </c>
      <c r="L72" s="16" t="s">
        <v>112</v>
      </c>
      <c r="M72" s="20"/>
    </row>
    <row r="73" spans="1:260" ht="28.5" customHeight="1" x14ac:dyDescent="0.2">
      <c r="A73" s="20" t="str">
        <f t="shared" si="1"/>
        <v>Combustion appliance zone (test-out)NotesTextBuilding/BuildingDetails/HealthAndSafety/CombustionAppliances/CombustionApplianceZone/Notes</v>
      </c>
      <c r="B73" s="16" t="s">
        <v>574</v>
      </c>
      <c r="C73" s="16" t="s">
        <v>114</v>
      </c>
      <c r="D73" s="16" t="s">
        <v>516</v>
      </c>
      <c r="E73" s="16"/>
      <c r="F73" s="28" t="s">
        <v>7</v>
      </c>
      <c r="H73" s="21"/>
      <c r="I73" s="21"/>
      <c r="J73" s="19" t="s">
        <v>296</v>
      </c>
      <c r="K73" s="21"/>
      <c r="L73" s="16" t="s">
        <v>115</v>
      </c>
      <c r="M73" s="20"/>
    </row>
    <row r="74" spans="1:260" ht="28.5" customHeight="1" x14ac:dyDescent="0.2">
      <c r="A74" s="20" t="str">
        <f t="shared" si="1"/>
        <v>Combustion appliance zone (test-out)Pressure (poor case)Number (Pa)Building/BuildingDetails/HealthAndSafety/CombustionAppliances/CombustionApplianceZone/PoorCaseTest/Pressure</v>
      </c>
      <c r="B74" s="16" t="s">
        <v>574</v>
      </c>
      <c r="C74" s="16" t="s">
        <v>561</v>
      </c>
      <c r="D74" s="16" t="s">
        <v>526</v>
      </c>
      <c r="E74" s="16" t="s">
        <v>560</v>
      </c>
      <c r="F74" s="28" t="s">
        <v>20</v>
      </c>
      <c r="H74" s="19" t="s">
        <v>116</v>
      </c>
      <c r="J74" s="19" t="s">
        <v>296</v>
      </c>
      <c r="K74" s="21"/>
      <c r="L74" s="16" t="s">
        <v>113</v>
      </c>
      <c r="M74" s="20"/>
    </row>
    <row r="75" spans="1:260" ht="28.5" customHeight="1" x14ac:dyDescent="0.2">
      <c r="A75" s="20" t="str">
        <f t="shared" si="1"/>
        <v>Combustion ventilationVenting system typeEnumerationBuilding/BuildingDetails/Systems/CombustionVentilation/CombustionVentilationSystem/VentSystemType</v>
      </c>
      <c r="B75" s="19" t="s">
        <v>554</v>
      </c>
      <c r="C75" s="19" t="s">
        <v>170</v>
      </c>
      <c r="D75" s="19" t="s">
        <v>504</v>
      </c>
      <c r="F75" s="28" t="s">
        <v>20</v>
      </c>
      <c r="J75" s="19" t="s">
        <v>296</v>
      </c>
      <c r="K75" s="19" t="s">
        <v>171</v>
      </c>
      <c r="L75" s="19" t="s">
        <v>172</v>
      </c>
    </row>
    <row r="76" spans="1:260" ht="28.5" customHeight="1" x14ac:dyDescent="0.2">
      <c r="A76" s="20" t="str">
        <f t="shared" si="1"/>
        <v>Combustion ventilation Venting system typeEnumerationBuilding/BuildingDetails/Systems/CombustionVentilation/CombustionVentilationSystem/VentSystemType</v>
      </c>
      <c r="B76" s="19" t="s">
        <v>665</v>
      </c>
      <c r="C76" s="19" t="s">
        <v>170</v>
      </c>
      <c r="D76" s="19" t="s">
        <v>504</v>
      </c>
      <c r="F76" s="28" t="s">
        <v>20</v>
      </c>
      <c r="H76" s="21"/>
      <c r="I76" s="21"/>
      <c r="J76" s="19" t="s">
        <v>296</v>
      </c>
      <c r="K76" s="19" t="s">
        <v>171</v>
      </c>
      <c r="L76" s="19" t="s">
        <v>172</v>
      </c>
      <c r="M76" s="20"/>
    </row>
    <row r="77" spans="1:260" ht="28.5" customHeight="1" x14ac:dyDescent="0.2">
      <c r="A77" s="20" t="str">
        <f t="shared" si="1"/>
        <v>Contractor informationEmail addressTextContractor/ContractorDetails/BusinessInfo/BusinessContact/Person/Email/EmailAddress</v>
      </c>
      <c r="B77" s="16" t="s">
        <v>29</v>
      </c>
      <c r="C77" s="16" t="s">
        <v>30</v>
      </c>
      <c r="D77" s="16" t="s">
        <v>516</v>
      </c>
      <c r="F77" s="28" t="s">
        <v>20</v>
      </c>
      <c r="H77" s="21"/>
      <c r="I77" s="21"/>
      <c r="J77" s="19" t="s">
        <v>31</v>
      </c>
      <c r="K77" s="21"/>
      <c r="L77" s="16" t="s">
        <v>32</v>
      </c>
      <c r="M77" s="20"/>
    </row>
    <row r="78" spans="1:260" ht="28.5" customHeight="1" x14ac:dyDescent="0.2">
      <c r="A78" s="20" t="str">
        <f t="shared" si="1"/>
        <v>Contractor informationFirst nameTextContractor/ContractorDetails/BusinessInfo/BusinessContact/Person/Name/FirstName</v>
      </c>
      <c r="B78" s="16" t="s">
        <v>29</v>
      </c>
      <c r="C78" s="16" t="s">
        <v>33</v>
      </c>
      <c r="D78" s="16" t="s">
        <v>516</v>
      </c>
      <c r="F78" s="28" t="s">
        <v>20</v>
      </c>
      <c r="H78" s="21"/>
      <c r="I78" s="21"/>
      <c r="J78" s="19" t="s">
        <v>31</v>
      </c>
      <c r="K78" s="21"/>
      <c r="L78" s="16" t="s">
        <v>34</v>
      </c>
    </row>
    <row r="79" spans="1:260" ht="28.5" customHeight="1" x14ac:dyDescent="0.2">
      <c r="A79" s="20" t="str">
        <f t="shared" si="1"/>
        <v>Contractor informationLast nameTextContractor/ContractorDetails/BusinessInfo/BusinessContact/Person/Name/LastName</v>
      </c>
      <c r="B79" s="16" t="s">
        <v>29</v>
      </c>
      <c r="C79" s="16" t="s">
        <v>35</v>
      </c>
      <c r="D79" s="16" t="s">
        <v>516</v>
      </c>
      <c r="F79" s="28" t="s">
        <v>20</v>
      </c>
      <c r="H79" s="21"/>
      <c r="I79" s="21"/>
      <c r="J79" s="19" t="s">
        <v>31</v>
      </c>
      <c r="K79" s="21"/>
      <c r="L79" s="16" t="s">
        <v>36</v>
      </c>
    </row>
    <row r="80" spans="1:260" ht="28.5" customHeight="1" x14ac:dyDescent="0.2">
      <c r="A80" s="20" t="str">
        <f t="shared" si="1"/>
        <v>Cooling system (existing)Annual cooling efficiency unitEnumerationBuilding/BuildingDetails/Systems/HVAC/HVACPlant/CoolingSystem/AnnualCoolingEfficiency/Unit</v>
      </c>
      <c r="B80" s="16" t="s">
        <v>625</v>
      </c>
      <c r="C80" s="16" t="s">
        <v>38</v>
      </c>
      <c r="D80" s="16" t="s">
        <v>504</v>
      </c>
      <c r="E80" s="16"/>
      <c r="F80" s="28" t="s">
        <v>20</v>
      </c>
      <c r="G80" s="19" t="s">
        <v>655</v>
      </c>
      <c r="J80" s="19" t="s">
        <v>21</v>
      </c>
      <c r="L80" s="19" t="s">
        <v>39</v>
      </c>
    </row>
    <row r="81" spans="1:13" ht="28.5" customHeight="1" x14ac:dyDescent="0.2">
      <c r="A81" s="20" t="str">
        <f t="shared" si="1"/>
        <v>Cooling system (existing)Annual cooling efficiency valueNumberBuilding/BuildingDetails/Systems/HVAC/HVACPlant/CoolingSystem/AnnualCoolingEfficiency/Value</v>
      </c>
      <c r="B81" s="16" t="s">
        <v>625</v>
      </c>
      <c r="C81" s="16" t="s">
        <v>40</v>
      </c>
      <c r="D81" s="16" t="s">
        <v>503</v>
      </c>
      <c r="E81" s="16"/>
      <c r="F81" s="28" t="s">
        <v>20</v>
      </c>
      <c r="G81" s="19" t="s">
        <v>655</v>
      </c>
      <c r="J81" s="19" t="s">
        <v>21</v>
      </c>
      <c r="L81" s="19" t="s">
        <v>41</v>
      </c>
    </row>
    <row r="82" spans="1:13" ht="28.5" customHeight="1" x14ac:dyDescent="0.2">
      <c r="A82" s="20" t="str">
        <f t="shared" si="1"/>
        <v>Cooling system (existing)CapacityNumber (Btuh)Building/BuildingDetails/Systems/HVAC/HVACPlant/CoolingSystem/CoolingCapacity</v>
      </c>
      <c r="B82" s="16" t="s">
        <v>625</v>
      </c>
      <c r="C82" s="16" t="s">
        <v>466</v>
      </c>
      <c r="D82" s="16" t="s">
        <v>517</v>
      </c>
      <c r="E82" s="16"/>
      <c r="F82" s="28" t="s">
        <v>20</v>
      </c>
      <c r="J82" s="19" t="s">
        <v>21</v>
      </c>
      <c r="L82" s="19" t="s">
        <v>37</v>
      </c>
    </row>
    <row r="83" spans="1:13" ht="28.5" customHeight="1" x14ac:dyDescent="0.2">
      <c r="A83" s="20" t="str">
        <f t="shared" si="1"/>
        <v>Cooling system (existing)Cooling system typeEnumerationBuilding/BuildingDetails/Systems/HVAC/HVACPlant/CoolingSystem/CoolingSystemType</v>
      </c>
      <c r="B83" s="16" t="s">
        <v>625</v>
      </c>
      <c r="C83" s="16" t="s">
        <v>49</v>
      </c>
      <c r="D83" s="16" t="s">
        <v>504</v>
      </c>
      <c r="E83" s="16"/>
      <c r="F83" s="28" t="s">
        <v>20</v>
      </c>
      <c r="J83" s="19" t="s">
        <v>21</v>
      </c>
      <c r="L83" s="19" t="s">
        <v>50</v>
      </c>
      <c r="M83" s="20"/>
    </row>
    <row r="84" spans="1:13" ht="28.5" customHeight="1" x14ac:dyDescent="0.2">
      <c r="A84" s="20" t="str">
        <f t="shared" si="1"/>
        <v>Cooling system (existing)Fraction of cooling load servedFractionBuilding/BuildingDetails/Systems/HVAC/HVACPlant/CoolingSystem/FractionCoolLoadServed</v>
      </c>
      <c r="B84" s="16" t="s">
        <v>625</v>
      </c>
      <c r="C84" s="16" t="s">
        <v>42</v>
      </c>
      <c r="D84" s="16" t="s">
        <v>505</v>
      </c>
      <c r="E84" s="16"/>
      <c r="F84" s="28" t="s">
        <v>20</v>
      </c>
      <c r="J84" s="19" t="s">
        <v>21</v>
      </c>
      <c r="L84" s="19" t="s">
        <v>43</v>
      </c>
      <c r="M84" s="20"/>
    </row>
    <row r="85" spans="1:13" ht="28.5" customHeight="1" x14ac:dyDescent="0.2">
      <c r="A85" s="20" t="str">
        <f t="shared" si="1"/>
        <v>Cooling system (existing)Fuel EnumerationBuilding/BuildingDetails/Systems/HVAC/HVACPlant/CoolingSystem/CoolingSystemFuel</v>
      </c>
      <c r="B85" s="16" t="s">
        <v>625</v>
      </c>
      <c r="C85" s="16" t="s">
        <v>6</v>
      </c>
      <c r="D85" s="16" t="s">
        <v>504</v>
      </c>
      <c r="E85" s="16"/>
      <c r="F85" s="28" t="s">
        <v>20</v>
      </c>
      <c r="H85" s="21"/>
      <c r="I85" s="21"/>
      <c r="J85" s="19" t="s">
        <v>21</v>
      </c>
      <c r="K85" s="21"/>
      <c r="L85" s="19" t="s">
        <v>44</v>
      </c>
      <c r="M85" s="20"/>
    </row>
    <row r="86" spans="1:13" ht="28.5" customHeight="1" x14ac:dyDescent="0.2">
      <c r="A86" s="20" t="str">
        <f t="shared" si="1"/>
        <v>Cooling system (existing)ManufacturerTextBuilding/BuildingDetails/Systems/HVAC/HVACPlant/CoolingSystem/Manufacturer</v>
      </c>
      <c r="B86" s="16" t="s">
        <v>625</v>
      </c>
      <c r="C86" s="16" t="s">
        <v>45</v>
      </c>
      <c r="D86" s="16" t="s">
        <v>516</v>
      </c>
      <c r="E86" s="16"/>
      <c r="F86" s="28" t="s">
        <v>7</v>
      </c>
      <c r="H86" s="21"/>
      <c r="I86" s="21"/>
      <c r="J86" s="19" t="s">
        <v>21</v>
      </c>
      <c r="K86" s="21"/>
      <c r="L86" s="19" t="s">
        <v>46</v>
      </c>
      <c r="M86" s="20"/>
    </row>
    <row r="87" spans="1:13" ht="28.5" customHeight="1" x14ac:dyDescent="0.2">
      <c r="A87" s="20" t="str">
        <f t="shared" si="1"/>
        <v>Cooling system (existing)Model numberTextBuilding/BuildingDetails/Systems/HVAC/HVACPlant/CoolingSystem/ModelNumber</v>
      </c>
      <c r="B87" s="16" t="s">
        <v>625</v>
      </c>
      <c r="C87" s="16" t="s">
        <v>47</v>
      </c>
      <c r="D87" s="16" t="s">
        <v>516</v>
      </c>
      <c r="E87" s="16"/>
      <c r="F87" s="28" t="s">
        <v>7</v>
      </c>
      <c r="J87" s="19" t="s">
        <v>21</v>
      </c>
      <c r="L87" s="19" t="s">
        <v>48</v>
      </c>
      <c r="M87" s="20"/>
    </row>
    <row r="88" spans="1:13" ht="28.5" customHeight="1" x14ac:dyDescent="0.2">
      <c r="A88" s="20" t="str">
        <f t="shared" si="1"/>
        <v>Cooling system (existing)Model yearNumberBuilding/BuildingDetails/Systems/HVAC/HVACPlant/CoolingSystem/ModelYear</v>
      </c>
      <c r="B88" s="16" t="s">
        <v>625</v>
      </c>
      <c r="C88" s="16" t="s">
        <v>51</v>
      </c>
      <c r="D88" s="16" t="s">
        <v>503</v>
      </c>
      <c r="E88" s="16"/>
      <c r="F88" s="28" t="s">
        <v>7</v>
      </c>
      <c r="H88" s="21"/>
      <c r="I88" s="21"/>
      <c r="J88" s="19" t="s">
        <v>21</v>
      </c>
      <c r="K88" s="21"/>
      <c r="L88" s="19" t="s">
        <v>52</v>
      </c>
      <c r="M88" s="20"/>
    </row>
    <row r="89" spans="1:13" ht="28.5" customHeight="1" x14ac:dyDescent="0.2">
      <c r="A89" s="20" t="str">
        <f t="shared" si="1"/>
        <v>Cooling system (existing)Third party certificationEnumerationBuilding/BuildingDetails/Systems/HVAC/HVACPlant/CoolingSystem/ThirdPartyCertification</v>
      </c>
      <c r="B89" s="23" t="s">
        <v>625</v>
      </c>
      <c r="C89" s="22" t="s">
        <v>58</v>
      </c>
      <c r="D89" s="22" t="s">
        <v>504</v>
      </c>
      <c r="E89" s="24" t="s">
        <v>596</v>
      </c>
      <c r="F89" s="28" t="s">
        <v>7</v>
      </c>
      <c r="G89" s="22" t="s">
        <v>640</v>
      </c>
      <c r="H89" s="21"/>
      <c r="I89" s="21"/>
      <c r="J89" s="19" t="s">
        <v>21</v>
      </c>
      <c r="K89" s="21"/>
      <c r="L89" s="19" t="s">
        <v>639</v>
      </c>
      <c r="M89" s="20"/>
    </row>
    <row r="90" spans="1:13" ht="28.5" customHeight="1" x14ac:dyDescent="0.2">
      <c r="A90" s="20" t="str">
        <f t="shared" si="1"/>
        <v>Cooling system (new)Annual cooling efficiency unitEnumerationBuilding/BuildingDetails/Systems/HVAC/HVACPlant/CoolingSystem/AnnualCoolingEfficiency/Unit</v>
      </c>
      <c r="B90" s="19" t="s">
        <v>626</v>
      </c>
      <c r="C90" s="16" t="s">
        <v>38</v>
      </c>
      <c r="D90" s="16" t="s">
        <v>504</v>
      </c>
      <c r="F90" s="28" t="s">
        <v>20</v>
      </c>
      <c r="G90" s="19" t="s">
        <v>655</v>
      </c>
      <c r="J90" s="19" t="s">
        <v>296</v>
      </c>
      <c r="L90" s="19" t="s">
        <v>39</v>
      </c>
      <c r="M90" s="20"/>
    </row>
    <row r="91" spans="1:13" ht="28.5" customHeight="1" x14ac:dyDescent="0.2">
      <c r="A91" s="20" t="str">
        <f t="shared" si="1"/>
        <v>Cooling system (new)Annual cooling efficiency valueNumberBuilding/BuildingDetails/Systems/HVAC/HVACPlant/CoolingSystem/AnnualCoolingEfficiency/Value</v>
      </c>
      <c r="B91" s="19" t="s">
        <v>626</v>
      </c>
      <c r="C91" s="16" t="s">
        <v>40</v>
      </c>
      <c r="D91" s="16" t="s">
        <v>503</v>
      </c>
      <c r="F91" s="28" t="s">
        <v>20</v>
      </c>
      <c r="G91" s="19" t="s">
        <v>655</v>
      </c>
      <c r="J91" s="19" t="s">
        <v>296</v>
      </c>
      <c r="L91" s="19" t="s">
        <v>41</v>
      </c>
      <c r="M91" s="20"/>
    </row>
    <row r="92" spans="1:13" ht="28.5" customHeight="1" x14ac:dyDescent="0.2">
      <c r="A92" s="20" t="str">
        <f t="shared" si="1"/>
        <v>Cooling system (new)CapacityNumber (Btuh)Building/BuildingDetails/Systems/HVAC/HVACPlant/CoolingSystem/CoolingCapacity</v>
      </c>
      <c r="B92" s="19" t="s">
        <v>626</v>
      </c>
      <c r="C92" s="16" t="s">
        <v>466</v>
      </c>
      <c r="D92" s="16" t="s">
        <v>517</v>
      </c>
      <c r="F92" s="28" t="s">
        <v>20</v>
      </c>
      <c r="H92" s="21"/>
      <c r="I92" s="21"/>
      <c r="J92" s="19" t="s">
        <v>296</v>
      </c>
      <c r="K92" s="21"/>
      <c r="L92" s="19" t="s">
        <v>37</v>
      </c>
      <c r="M92" s="20"/>
    </row>
    <row r="93" spans="1:13" ht="28.5" customHeight="1" x14ac:dyDescent="0.2">
      <c r="A93" s="20" t="str">
        <f t="shared" si="1"/>
        <v>Cooling system (new)Cooling system typeEnumerationBuilding/BuildingDetails/Systems/HVAC/HVACPlant/CoolingSystem/CoolingSystemType</v>
      </c>
      <c r="B93" s="19" t="s">
        <v>626</v>
      </c>
      <c r="C93" s="19" t="s">
        <v>49</v>
      </c>
      <c r="D93" s="19" t="s">
        <v>504</v>
      </c>
      <c r="F93" s="28" t="s">
        <v>20</v>
      </c>
      <c r="J93" s="19" t="s">
        <v>296</v>
      </c>
      <c r="L93" s="19" t="s">
        <v>50</v>
      </c>
      <c r="M93" s="20"/>
    </row>
    <row r="94" spans="1:13" ht="28.5" customHeight="1" x14ac:dyDescent="0.2">
      <c r="A94" s="20" t="str">
        <f t="shared" si="1"/>
        <v>Cooling system (new)Fraction of cooling load servedFractionBuilding/BuildingDetails/Systems/HVAC/HVACPlant/CoolingSystem/FractionCoolLoadServed</v>
      </c>
      <c r="B94" s="19" t="s">
        <v>626</v>
      </c>
      <c r="C94" s="19" t="s">
        <v>42</v>
      </c>
      <c r="D94" s="16" t="s">
        <v>505</v>
      </c>
      <c r="F94" s="28" t="s">
        <v>20</v>
      </c>
      <c r="H94" s="21"/>
      <c r="I94" s="21"/>
      <c r="J94" s="19" t="s">
        <v>296</v>
      </c>
      <c r="L94" s="19" t="s">
        <v>43</v>
      </c>
      <c r="M94" s="20"/>
    </row>
    <row r="95" spans="1:13" ht="28.5" customHeight="1" x14ac:dyDescent="0.2">
      <c r="A95" s="20" t="str">
        <f t="shared" si="1"/>
        <v>Cooling system (new)Fuel EnumerationBuilding/BuildingDetails/Systems/HVAC/HVACPlant/CoolingSystem/CoolingSystemFuel</v>
      </c>
      <c r="B95" s="19" t="s">
        <v>626</v>
      </c>
      <c r="C95" s="19" t="s">
        <v>6</v>
      </c>
      <c r="D95" s="16" t="s">
        <v>504</v>
      </c>
      <c r="F95" s="28" t="s">
        <v>20</v>
      </c>
      <c r="H95" s="21"/>
      <c r="I95" s="21"/>
      <c r="J95" s="19" t="s">
        <v>296</v>
      </c>
      <c r="L95" s="19" t="s">
        <v>44</v>
      </c>
      <c r="M95" s="20"/>
    </row>
    <row r="96" spans="1:13" ht="28.5" customHeight="1" x14ac:dyDescent="0.2">
      <c r="A96" s="20" t="str">
        <f t="shared" si="1"/>
        <v>Cooling system (new)ManufacturerTextBuilding/BuildingDetails/Systems/HVAC/HVACPlant/CoolingSystem/Manufacturer</v>
      </c>
      <c r="B96" s="19" t="s">
        <v>626</v>
      </c>
      <c r="C96" s="19" t="s">
        <v>45</v>
      </c>
      <c r="D96" s="16" t="s">
        <v>516</v>
      </c>
      <c r="F96" s="28" t="s">
        <v>7</v>
      </c>
      <c r="G96" s="19" t="s">
        <v>20</v>
      </c>
      <c r="H96" s="21"/>
      <c r="I96" s="21"/>
      <c r="J96" s="19" t="s">
        <v>296</v>
      </c>
      <c r="L96" s="19" t="s">
        <v>46</v>
      </c>
      <c r="M96" s="20"/>
    </row>
    <row r="97" spans="1:260" ht="28.5" customHeight="1" x14ac:dyDescent="0.2">
      <c r="A97" s="20" t="str">
        <f t="shared" si="1"/>
        <v>Cooling system (new)Model numberTextBuilding/BuildingDetails/Systems/HVAC/HVACPlant/CoolingSystem/ModelNumber</v>
      </c>
      <c r="B97" s="19" t="s">
        <v>626</v>
      </c>
      <c r="C97" s="19" t="s">
        <v>47</v>
      </c>
      <c r="D97" s="16" t="s">
        <v>516</v>
      </c>
      <c r="F97" s="28" t="s">
        <v>7</v>
      </c>
      <c r="G97" s="19" t="s">
        <v>20</v>
      </c>
      <c r="H97" s="21"/>
      <c r="I97" s="21"/>
      <c r="J97" s="19" t="s">
        <v>296</v>
      </c>
      <c r="L97" s="19" t="s">
        <v>48</v>
      </c>
      <c r="M97" s="20"/>
    </row>
    <row r="98" spans="1:260" ht="28.5" customHeight="1" x14ac:dyDescent="0.2">
      <c r="A98" s="20" t="str">
        <f t="shared" si="1"/>
        <v>Cooling system (new)Model yearNumberBuilding/BuildingDetails/Systems/HVAC/HVACPlant/CoolingSystem/ModelYear</v>
      </c>
      <c r="B98" s="19" t="s">
        <v>626</v>
      </c>
      <c r="C98" s="19" t="s">
        <v>51</v>
      </c>
      <c r="D98" s="19" t="s">
        <v>503</v>
      </c>
      <c r="F98" s="28" t="s">
        <v>7</v>
      </c>
      <c r="G98" s="19" t="s">
        <v>20</v>
      </c>
      <c r="J98" s="19" t="s">
        <v>296</v>
      </c>
      <c r="L98" s="19" t="s">
        <v>52</v>
      </c>
      <c r="M98" s="20"/>
    </row>
    <row r="99" spans="1:260" ht="28.5" customHeight="1" x14ac:dyDescent="0.2">
      <c r="A99" s="20" t="str">
        <f t="shared" si="1"/>
        <v>Cooling system (new)Replaced systemSystem IDProject/ProjectDetails/Measures/Measure/ReplacedComponents/ReplacedComponent</v>
      </c>
      <c r="B99" s="19" t="s">
        <v>626</v>
      </c>
      <c r="C99" s="19" t="s">
        <v>297</v>
      </c>
      <c r="D99" s="19" t="s">
        <v>117</v>
      </c>
      <c r="F99" s="28" t="s">
        <v>20</v>
      </c>
      <c r="H99" s="21"/>
      <c r="I99" s="21"/>
      <c r="J99" s="19" t="s">
        <v>296</v>
      </c>
      <c r="L99" s="19" t="s">
        <v>298</v>
      </c>
      <c r="M99" s="20"/>
    </row>
    <row r="100" spans="1:260" ht="28.5" customHeight="1" x14ac:dyDescent="0.2">
      <c r="A100" s="20" t="str">
        <f t="shared" si="1"/>
        <v>Cooling system (new)Third party certificationEnumerationBuilding/BuildingDetails/Systems/HVAC/HVACPlant/CoolingSystem/ThirdPartyCertification</v>
      </c>
      <c r="B100" s="22" t="s">
        <v>626</v>
      </c>
      <c r="C100" s="22" t="s">
        <v>58</v>
      </c>
      <c r="D100" s="22" t="s">
        <v>504</v>
      </c>
      <c r="E100" s="24" t="s">
        <v>596</v>
      </c>
      <c r="F100" s="28" t="s">
        <v>20</v>
      </c>
      <c r="G100" s="22" t="s">
        <v>640</v>
      </c>
      <c r="J100" s="19" t="s">
        <v>296</v>
      </c>
      <c r="L100" s="19" t="s">
        <v>639</v>
      </c>
      <c r="M100" s="20"/>
      <c r="IZ100" s="27"/>
    </row>
    <row r="101" spans="1:260" ht="28.5" customHeight="1" x14ac:dyDescent="0.2">
      <c r="A101" s="20" t="str">
        <f t="shared" si="1"/>
        <v>Customer informationFirst nameTextCustomer/Person/Name/FirstName</v>
      </c>
      <c r="B101" s="16" t="s">
        <v>53</v>
      </c>
      <c r="C101" s="16" t="s">
        <v>33</v>
      </c>
      <c r="D101" s="16" t="s">
        <v>516</v>
      </c>
      <c r="F101" s="28" t="s">
        <v>20</v>
      </c>
      <c r="J101" s="19" t="s">
        <v>31</v>
      </c>
      <c r="L101" s="19" t="s">
        <v>54</v>
      </c>
      <c r="M101" s="20"/>
    </row>
    <row r="102" spans="1:260" ht="28.5" customHeight="1" x14ac:dyDescent="0.2">
      <c r="A102" s="20" t="str">
        <f t="shared" si="1"/>
        <v>Customer informationLast nameTextCustomer/Person/Name/LastName</v>
      </c>
      <c r="B102" s="16" t="s">
        <v>53</v>
      </c>
      <c r="C102" s="16" t="s">
        <v>35</v>
      </c>
      <c r="D102" s="16" t="s">
        <v>516</v>
      </c>
      <c r="F102" s="28" t="s">
        <v>20</v>
      </c>
      <c r="J102" s="19" t="s">
        <v>31</v>
      </c>
      <c r="L102" s="19" t="s">
        <v>55</v>
      </c>
      <c r="M102" s="20"/>
    </row>
    <row r="103" spans="1:260" ht="28.5" customHeight="1" x14ac:dyDescent="0.2">
      <c r="A103" s="20" t="str">
        <f t="shared" si="1"/>
        <v>Customer informationTelephone numberTextCustomer/Person/Telephone/TelephoneNumber</v>
      </c>
      <c r="B103" s="16" t="s">
        <v>53</v>
      </c>
      <c r="C103" s="16" t="s">
        <v>56</v>
      </c>
      <c r="D103" s="16" t="s">
        <v>516</v>
      </c>
      <c r="F103" s="28" t="s">
        <v>20</v>
      </c>
      <c r="H103" s="21"/>
      <c r="I103" s="21"/>
      <c r="J103" s="19" t="s">
        <v>31</v>
      </c>
      <c r="K103" s="21"/>
      <c r="L103" s="19" t="s">
        <v>57</v>
      </c>
      <c r="M103" s="20"/>
    </row>
    <row r="104" spans="1:260" ht="28.5" customHeight="1" x14ac:dyDescent="0.2">
      <c r="A104" s="20" t="str">
        <f t="shared" si="1"/>
        <v>Dehumidifier (existing)Third party certificationEnumerationBuilding/BuildingDetails/Appliances/Dehumidifier/ThirdPartyCertification</v>
      </c>
      <c r="B104" s="23" t="s">
        <v>627</v>
      </c>
      <c r="C104" s="23" t="s">
        <v>58</v>
      </c>
      <c r="D104" s="23" t="s">
        <v>504</v>
      </c>
      <c r="E104" s="24" t="s">
        <v>596</v>
      </c>
      <c r="F104" s="56" t="s">
        <v>7</v>
      </c>
      <c r="G104" s="23" t="s">
        <v>640</v>
      </c>
      <c r="H104" s="17"/>
      <c r="I104" s="17"/>
      <c r="J104" s="19" t="s">
        <v>21</v>
      </c>
      <c r="K104" s="16"/>
      <c r="L104" s="16" t="s">
        <v>650</v>
      </c>
      <c r="M104" s="18"/>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8"/>
      <c r="IM104" s="18"/>
      <c r="IN104" s="18"/>
      <c r="IO104" s="18"/>
      <c r="IP104" s="18"/>
      <c r="IQ104" s="18"/>
      <c r="IR104" s="18"/>
      <c r="IS104" s="18"/>
      <c r="IT104" s="18"/>
      <c r="IU104" s="18"/>
      <c r="IV104" s="18"/>
      <c r="IW104" s="18"/>
      <c r="IX104" s="18"/>
      <c r="IY104" s="18"/>
      <c r="IZ104" s="18"/>
    </row>
    <row r="105" spans="1:260" ht="28.5" customHeight="1" x14ac:dyDescent="0.2">
      <c r="A105" s="20" t="str">
        <f t="shared" si="1"/>
        <v>Dehumidifier (new)Third party certificationEnumerationBuilding/BuildingDetails/Appliances/Dehumidifier/ThirdPartyCertification</v>
      </c>
      <c r="B105" s="22" t="s">
        <v>502</v>
      </c>
      <c r="C105" s="23" t="s">
        <v>58</v>
      </c>
      <c r="D105" s="23" t="s">
        <v>504</v>
      </c>
      <c r="E105" s="24" t="s">
        <v>596</v>
      </c>
      <c r="F105" s="28" t="s">
        <v>20</v>
      </c>
      <c r="G105" s="22" t="s">
        <v>640</v>
      </c>
      <c r="J105" s="19" t="s">
        <v>296</v>
      </c>
      <c r="L105" s="16" t="s">
        <v>650</v>
      </c>
      <c r="M105" s="20"/>
    </row>
    <row r="106" spans="1:260" ht="28.5" customHeight="1" x14ac:dyDescent="0.2">
      <c r="A106" s="20" t="str">
        <f t="shared" si="1"/>
        <v>Dishwasher (existing)ManufacturerTextBuilding/BuildingDetails/Appliances/Dishwasher/Manufacturer</v>
      </c>
      <c r="B106" s="16" t="s">
        <v>624</v>
      </c>
      <c r="C106" s="16" t="s">
        <v>45</v>
      </c>
      <c r="D106" s="16" t="s">
        <v>516</v>
      </c>
      <c r="F106" s="28" t="s">
        <v>7</v>
      </c>
      <c r="J106" s="19" t="s">
        <v>21</v>
      </c>
      <c r="L106" s="19" t="s">
        <v>60</v>
      </c>
      <c r="M106" s="20"/>
    </row>
    <row r="107" spans="1:260" ht="28.5" customHeight="1" x14ac:dyDescent="0.2">
      <c r="A107" s="20" t="str">
        <f t="shared" si="1"/>
        <v>Dishwasher (existing)Model numberTextBuilding/BuildingDetails/Appliances/Dishwasher/ModelNumber</v>
      </c>
      <c r="B107" s="16" t="s">
        <v>624</v>
      </c>
      <c r="C107" s="16" t="s">
        <v>47</v>
      </c>
      <c r="D107" s="16" t="s">
        <v>516</v>
      </c>
      <c r="F107" s="28" t="s">
        <v>7</v>
      </c>
      <c r="J107" s="19" t="s">
        <v>21</v>
      </c>
      <c r="L107" s="19" t="s">
        <v>61</v>
      </c>
      <c r="M107" s="20"/>
    </row>
    <row r="108" spans="1:260" ht="28.5" customHeight="1" x14ac:dyDescent="0.2">
      <c r="A108" s="20" t="str">
        <f t="shared" si="1"/>
        <v>Dishwasher (existing)Model yearNumberBuilding/BuildingDetails/Appliances/Dishwasher/ModelYear</v>
      </c>
      <c r="B108" s="16" t="s">
        <v>624</v>
      </c>
      <c r="C108" s="16" t="s">
        <v>51</v>
      </c>
      <c r="D108" s="16" t="s">
        <v>503</v>
      </c>
      <c r="F108" s="28" t="s">
        <v>7</v>
      </c>
      <c r="J108" s="19" t="s">
        <v>21</v>
      </c>
      <c r="L108" s="19" t="s">
        <v>62</v>
      </c>
      <c r="M108" s="20"/>
    </row>
    <row r="109" spans="1:260" ht="28.5" customHeight="1" x14ac:dyDescent="0.2">
      <c r="A109" s="20" t="str">
        <f t="shared" si="1"/>
        <v>Dishwasher (existing)Third party certificationEnumerationBuilding/BuildingDetails/Appliances/Dishwasher/ThirdPartyCertification</v>
      </c>
      <c r="B109" s="16" t="s">
        <v>624</v>
      </c>
      <c r="C109" s="16" t="s">
        <v>58</v>
      </c>
      <c r="D109" s="16" t="s">
        <v>504</v>
      </c>
      <c r="E109" s="25" t="s">
        <v>596</v>
      </c>
      <c r="F109" s="28" t="s">
        <v>7</v>
      </c>
      <c r="H109" s="28"/>
      <c r="I109" s="28"/>
      <c r="J109" s="19" t="s">
        <v>21</v>
      </c>
      <c r="L109" s="19" t="s">
        <v>59</v>
      </c>
      <c r="M109" s="20"/>
    </row>
    <row r="110" spans="1:260" ht="28.5" customHeight="1" x14ac:dyDescent="0.2">
      <c r="A110" s="20" t="str">
        <f t="shared" si="1"/>
        <v>Dishwasher (new)ManufacturerTextBuilding/BuildingDetails/Appliances/Dishwasher/Manufacturer</v>
      </c>
      <c r="B110" s="19" t="s">
        <v>299</v>
      </c>
      <c r="C110" s="19" t="s">
        <v>45</v>
      </c>
      <c r="D110" s="19" t="s">
        <v>516</v>
      </c>
      <c r="F110" s="28" t="s">
        <v>7</v>
      </c>
      <c r="H110" s="21"/>
      <c r="I110" s="21"/>
      <c r="J110" s="19" t="s">
        <v>296</v>
      </c>
      <c r="L110" s="16" t="s">
        <v>60</v>
      </c>
      <c r="M110" s="20"/>
    </row>
    <row r="111" spans="1:260" ht="28.5" customHeight="1" x14ac:dyDescent="0.2">
      <c r="A111" s="20" t="str">
        <f t="shared" si="1"/>
        <v>Dishwasher (new)Model numberTextBuilding/BuildingDetails/Appliances/Dishwasher/ModelNumber</v>
      </c>
      <c r="B111" s="19" t="s">
        <v>299</v>
      </c>
      <c r="C111" s="19" t="s">
        <v>47</v>
      </c>
      <c r="D111" s="19" t="s">
        <v>516</v>
      </c>
      <c r="F111" s="28" t="s">
        <v>7</v>
      </c>
      <c r="H111" s="21"/>
      <c r="I111" s="21"/>
      <c r="J111" s="19" t="s">
        <v>296</v>
      </c>
      <c r="L111" s="16" t="s">
        <v>61</v>
      </c>
      <c r="M111" s="20"/>
    </row>
    <row r="112" spans="1:260" ht="28.5" customHeight="1" x14ac:dyDescent="0.2">
      <c r="A112" s="20" t="str">
        <f t="shared" si="1"/>
        <v>Dishwasher (new)Model yearNumberBuilding/BuildingDetails/Appliances/Dishwasher/ModelYear</v>
      </c>
      <c r="B112" s="19" t="s">
        <v>299</v>
      </c>
      <c r="C112" s="19" t="s">
        <v>51</v>
      </c>
      <c r="D112" s="19" t="s">
        <v>503</v>
      </c>
      <c r="F112" s="28" t="s">
        <v>7</v>
      </c>
      <c r="H112" s="21"/>
      <c r="I112" s="21"/>
      <c r="J112" s="19" t="s">
        <v>296</v>
      </c>
      <c r="L112" s="16" t="s">
        <v>62</v>
      </c>
      <c r="M112" s="20"/>
    </row>
    <row r="113" spans="1:259" ht="28.5" customHeight="1" x14ac:dyDescent="0.2">
      <c r="A113" s="20" t="str">
        <f t="shared" si="1"/>
        <v>Dishwasher (new)Replaced systemSystem IDProject/ProjectDetails/Measures/Measure/ReplacedComponents/ReplacedComponent</v>
      </c>
      <c r="B113" s="19" t="s">
        <v>299</v>
      </c>
      <c r="C113" s="19" t="s">
        <v>297</v>
      </c>
      <c r="D113" s="19" t="s">
        <v>117</v>
      </c>
      <c r="F113" s="28" t="s">
        <v>20</v>
      </c>
      <c r="J113" s="19" t="s">
        <v>296</v>
      </c>
      <c r="L113" s="19" t="s">
        <v>298</v>
      </c>
      <c r="M113" s="20"/>
    </row>
    <row r="114" spans="1:259" ht="28.5" customHeight="1" x14ac:dyDescent="0.2">
      <c r="A114" s="20" t="str">
        <f t="shared" si="1"/>
        <v>Dishwasher (new)Third party certificationEnumerationBuilding/BuildingDetails/Appliances/Dishwasher/ThirdPartyCertification</v>
      </c>
      <c r="B114" s="19" t="s">
        <v>299</v>
      </c>
      <c r="C114" s="19" t="s">
        <v>58</v>
      </c>
      <c r="D114" s="19" t="s">
        <v>504</v>
      </c>
      <c r="E114" s="25" t="s">
        <v>596</v>
      </c>
      <c r="F114" s="28" t="s">
        <v>20</v>
      </c>
      <c r="H114" s="21"/>
      <c r="I114" s="21"/>
      <c r="J114" s="19" t="s">
        <v>296</v>
      </c>
      <c r="L114" s="16" t="s">
        <v>59</v>
      </c>
      <c r="M114" s="20"/>
    </row>
    <row r="115" spans="1:259" ht="28.5" customHeight="1" x14ac:dyDescent="0.2">
      <c r="A115" s="20" t="str">
        <f t="shared" si="1"/>
        <v>Door (existing)R-valueNumberBuilding/BuildingDetails/Enclosure/Doors/Door/Rvalue</v>
      </c>
      <c r="B115" s="19" t="s">
        <v>629</v>
      </c>
      <c r="C115" s="19" t="s">
        <v>64</v>
      </c>
      <c r="D115" s="19" t="s">
        <v>503</v>
      </c>
      <c r="F115" s="28" t="s">
        <v>20</v>
      </c>
      <c r="J115" s="19" t="s">
        <v>21</v>
      </c>
      <c r="L115" s="16" t="s">
        <v>65</v>
      </c>
      <c r="M115" s="20"/>
    </row>
    <row r="116" spans="1:259" ht="28.5" customHeight="1" x14ac:dyDescent="0.2">
      <c r="A116" s="20" t="str">
        <f t="shared" si="1"/>
        <v>Door (existing)Storm doorBooleanBuilding/BuildingDetails/Enclosure/Doors/Door/StormDoor</v>
      </c>
      <c r="B116" s="19" t="s">
        <v>629</v>
      </c>
      <c r="C116" s="19" t="s">
        <v>66</v>
      </c>
      <c r="D116" s="19" t="s">
        <v>520</v>
      </c>
      <c r="F116" s="28" t="s">
        <v>20</v>
      </c>
      <c r="H116" s="21"/>
      <c r="I116" s="21"/>
      <c r="J116" s="19" t="s">
        <v>21</v>
      </c>
      <c r="K116" s="21"/>
      <c r="L116" s="16" t="s">
        <v>67</v>
      </c>
      <c r="M116" s="20"/>
    </row>
    <row r="117" spans="1:259" ht="28.5" customHeight="1" x14ac:dyDescent="0.2">
      <c r="A117" s="20" t="str">
        <f t="shared" si="1"/>
        <v>Door (existing)Third party certificationEnumerationBuilding/BuildingDetails/Enclosure/Doors/Door/ThirdPartyCertification</v>
      </c>
      <c r="B117" s="19" t="s">
        <v>629</v>
      </c>
      <c r="C117" s="19" t="s">
        <v>58</v>
      </c>
      <c r="D117" s="19" t="s">
        <v>504</v>
      </c>
      <c r="E117" s="25" t="s">
        <v>596</v>
      </c>
      <c r="F117" s="28" t="s">
        <v>7</v>
      </c>
      <c r="J117" s="19" t="s">
        <v>21</v>
      </c>
      <c r="L117" s="16" t="s">
        <v>63</v>
      </c>
      <c r="M117" s="20"/>
    </row>
    <row r="118" spans="1:259" ht="28.5" customHeight="1" x14ac:dyDescent="0.2">
      <c r="A118" s="20" t="str">
        <f t="shared" si="1"/>
        <v>Door (new)R-valueNumberBuilding/BuildingDetails/Enclosure/Doors/Door/Rvalue</v>
      </c>
      <c r="B118" s="19" t="s">
        <v>630</v>
      </c>
      <c r="C118" s="19" t="s">
        <v>64</v>
      </c>
      <c r="D118" s="19" t="s">
        <v>503</v>
      </c>
      <c r="F118" s="28" t="s">
        <v>20</v>
      </c>
      <c r="J118" s="19" t="s">
        <v>296</v>
      </c>
      <c r="K118" s="19" t="s">
        <v>178</v>
      </c>
      <c r="L118" s="16" t="s">
        <v>65</v>
      </c>
    </row>
    <row r="119" spans="1:259" ht="28.5" customHeight="1" x14ac:dyDescent="0.2">
      <c r="A119" s="20" t="str">
        <f t="shared" si="1"/>
        <v>Door (new)Storm doorBooleanBuilding/BuildingDetails/Enclosure/Doors/Door/StormDoor</v>
      </c>
      <c r="B119" s="19" t="s">
        <v>630</v>
      </c>
      <c r="C119" s="19" t="s">
        <v>66</v>
      </c>
      <c r="D119" s="19" t="s">
        <v>520</v>
      </c>
      <c r="F119" s="28" t="s">
        <v>20</v>
      </c>
      <c r="J119" s="19" t="s">
        <v>296</v>
      </c>
      <c r="K119" s="19" t="s">
        <v>178</v>
      </c>
      <c r="L119" s="16" t="s">
        <v>67</v>
      </c>
    </row>
    <row r="120" spans="1:259" ht="28.5" customHeight="1" x14ac:dyDescent="0.2">
      <c r="A120" s="20" t="str">
        <f t="shared" si="1"/>
        <v>Door (new)Third party certificationEnumerationBuilding/BuildingDetails/Enclosure/Doors/Door/ThirdPartyCertification</v>
      </c>
      <c r="B120" s="19" t="s">
        <v>630</v>
      </c>
      <c r="C120" s="19" t="s">
        <v>58</v>
      </c>
      <c r="D120" s="19" t="s">
        <v>504</v>
      </c>
      <c r="E120" s="25" t="s">
        <v>596</v>
      </c>
      <c r="F120" s="28" t="s">
        <v>7</v>
      </c>
      <c r="J120" s="19" t="s">
        <v>296</v>
      </c>
      <c r="K120" s="19" t="s">
        <v>178</v>
      </c>
      <c r="L120" s="16" t="s">
        <v>63</v>
      </c>
    </row>
    <row r="121" spans="1:259" ht="28.5" customHeight="1" x14ac:dyDescent="0.2">
      <c r="A121" s="20" t="str">
        <f t="shared" si="1"/>
        <v>Energy consumptionConsumptionNumberConsumption/ConsumptionInfo/ConsumptionDetail/Consumption</v>
      </c>
      <c r="B121" s="16" t="s">
        <v>468</v>
      </c>
      <c r="C121" s="25" t="s">
        <v>455</v>
      </c>
      <c r="D121" s="25" t="s">
        <v>503</v>
      </c>
      <c r="E121" s="25" t="s">
        <v>510</v>
      </c>
      <c r="F121" s="28" t="s">
        <v>7</v>
      </c>
      <c r="J121" s="19" t="s">
        <v>296</v>
      </c>
      <c r="L121" s="16" t="s">
        <v>544</v>
      </c>
      <c r="M121" s="20"/>
    </row>
    <row r="122" spans="1:259" ht="28.5" customHeight="1" x14ac:dyDescent="0.2">
      <c r="A122" s="20" t="str">
        <f t="shared" si="1"/>
        <v>Energy consumptionConsumption costNumber (dollars)Consumption/ConsumptionInfo/ConsumptionDetail/ConsumptionCost</v>
      </c>
      <c r="B122" s="16" t="s">
        <v>468</v>
      </c>
      <c r="C122" s="25" t="s">
        <v>342</v>
      </c>
      <c r="D122" s="25" t="s">
        <v>621</v>
      </c>
      <c r="E122" s="25" t="s">
        <v>511</v>
      </c>
      <c r="F122" s="28" t="s">
        <v>7</v>
      </c>
      <c r="J122" s="19" t="s">
        <v>296</v>
      </c>
      <c r="L122" s="16" t="s">
        <v>545</v>
      </c>
      <c r="M122" s="20"/>
    </row>
    <row r="123" spans="1:259" ht="28.5" customHeight="1" x14ac:dyDescent="0.2">
      <c r="A123" s="20" t="str">
        <f t="shared" si="1"/>
        <v>Energy consumptionEnd date timeDateTimeConsumption/ConsumptionInfo/ConsumptionDetail/EndDateTime</v>
      </c>
      <c r="B123" s="16" t="s">
        <v>468</v>
      </c>
      <c r="C123" s="25" t="s">
        <v>343</v>
      </c>
      <c r="D123" s="25" t="s">
        <v>514</v>
      </c>
      <c r="E123" s="25" t="s">
        <v>515</v>
      </c>
      <c r="F123" s="28" t="s">
        <v>7</v>
      </c>
      <c r="J123" s="19" t="s">
        <v>296</v>
      </c>
      <c r="L123" s="16" t="s">
        <v>546</v>
      </c>
      <c r="M123" s="20"/>
    </row>
    <row r="124" spans="1:259" ht="28.5" customHeight="1" x14ac:dyDescent="0.2">
      <c r="A124" s="20" t="str">
        <f t="shared" si="1"/>
        <v>Energy consumptionFuelEnumerationConsumption/ConsumptionInfo/ConsumptionType/Energy/FuelType</v>
      </c>
      <c r="B124" s="16" t="s">
        <v>468</v>
      </c>
      <c r="C124" s="25" t="s">
        <v>74</v>
      </c>
      <c r="D124" s="25" t="s">
        <v>504</v>
      </c>
      <c r="E124" s="25"/>
      <c r="F124" s="28" t="s">
        <v>7</v>
      </c>
      <c r="J124" s="19" t="s">
        <v>296</v>
      </c>
      <c r="L124" s="16" t="s">
        <v>547</v>
      </c>
      <c r="M124" s="20"/>
    </row>
    <row r="125" spans="1:259" ht="28.5" customHeight="1" x14ac:dyDescent="0.2">
      <c r="A125" s="20" t="str">
        <f t="shared" si="1"/>
        <v>Energy consumptionStart date timeDateTimeConsumption/ConsumptionInfo/ConsumptionDetail/StartDateTime</v>
      </c>
      <c r="B125" s="16" t="s">
        <v>468</v>
      </c>
      <c r="C125" s="25" t="s">
        <v>344</v>
      </c>
      <c r="D125" s="25" t="s">
        <v>514</v>
      </c>
      <c r="E125" s="25" t="s">
        <v>513</v>
      </c>
      <c r="F125" s="28" t="s">
        <v>7</v>
      </c>
      <c r="J125" s="19" t="s">
        <v>296</v>
      </c>
      <c r="L125" s="16" t="s">
        <v>548</v>
      </c>
      <c r="M125" s="20"/>
    </row>
    <row r="126" spans="1:259" ht="28.5" customHeight="1" x14ac:dyDescent="0.2">
      <c r="A126" s="20" t="str">
        <f t="shared" si="1"/>
        <v>Energy savingsAnnual percent reductionFractionProject/ProjectDetails/EnergySavingsInfo/AnnualPercentReduction</v>
      </c>
      <c r="B126" s="16" t="s">
        <v>470</v>
      </c>
      <c r="C126" s="16" t="s">
        <v>78</v>
      </c>
      <c r="D126" s="25" t="s">
        <v>505</v>
      </c>
      <c r="E126" s="25"/>
      <c r="F126" s="28" t="s">
        <v>20</v>
      </c>
      <c r="J126" s="19" t="s">
        <v>296</v>
      </c>
      <c r="L126" s="16" t="s">
        <v>88</v>
      </c>
      <c r="M126" s="20"/>
    </row>
    <row r="127" spans="1:259" ht="28.5" customHeight="1" x14ac:dyDescent="0.2">
      <c r="A127" s="20" t="str">
        <f t="shared" si="1"/>
        <v>Energy savings by end useEnd useEnumerationProject/ProjectDetails/EnergySavingsInfo/FuelSavings/EndUseSavings/EndUse</v>
      </c>
      <c r="B127" s="16" t="s">
        <v>553</v>
      </c>
      <c r="C127" s="25" t="s">
        <v>329</v>
      </c>
      <c r="D127" s="25" t="s">
        <v>504</v>
      </c>
      <c r="E127" s="25"/>
      <c r="F127" s="28" t="s">
        <v>7</v>
      </c>
      <c r="J127" s="19" t="s">
        <v>296</v>
      </c>
      <c r="L127" s="16" t="s">
        <v>330</v>
      </c>
      <c r="M127" s="27"/>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c r="EO127" s="28"/>
      <c r="EP127" s="28"/>
      <c r="EQ127" s="28"/>
      <c r="ER127" s="28"/>
      <c r="ES127" s="28"/>
      <c r="ET127" s="28"/>
      <c r="EU127" s="28"/>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c r="GA127" s="28"/>
      <c r="GB127" s="28"/>
      <c r="GC127" s="28"/>
      <c r="GD127" s="28"/>
      <c r="GE127" s="28"/>
      <c r="GF127" s="28"/>
      <c r="GG127" s="28"/>
      <c r="GH127" s="28"/>
      <c r="GI127" s="28"/>
      <c r="GJ127" s="28"/>
      <c r="GK127" s="28"/>
      <c r="GL127" s="28"/>
      <c r="GM127" s="28"/>
      <c r="GN127" s="28"/>
      <c r="GO127" s="28"/>
      <c r="GP127" s="28"/>
      <c r="GQ127" s="28"/>
      <c r="GR127" s="28"/>
      <c r="GS127" s="28"/>
      <c r="GT127" s="28"/>
      <c r="GU127" s="28"/>
      <c r="GV127" s="28"/>
      <c r="GW127" s="28"/>
      <c r="GX127" s="28"/>
      <c r="GY127" s="28"/>
      <c r="GZ127" s="28"/>
      <c r="HA127" s="28"/>
      <c r="HB127" s="28"/>
      <c r="HC127" s="28"/>
      <c r="HD127" s="28"/>
      <c r="HE127" s="28"/>
      <c r="HF127" s="28"/>
      <c r="HG127" s="28"/>
      <c r="HH127" s="28"/>
      <c r="HI127" s="28"/>
      <c r="HJ127" s="28"/>
      <c r="HK127" s="28"/>
      <c r="HL127" s="28"/>
      <c r="HM127" s="28"/>
      <c r="HN127" s="28"/>
      <c r="HO127" s="28"/>
      <c r="HP127" s="28"/>
      <c r="HQ127" s="28"/>
      <c r="HR127" s="28"/>
      <c r="HS127" s="28"/>
      <c r="HT127" s="28"/>
      <c r="HU127" s="28"/>
      <c r="HV127" s="28"/>
      <c r="HW127" s="28"/>
      <c r="HX127" s="28"/>
      <c r="HY127" s="28"/>
      <c r="HZ127" s="28"/>
      <c r="IA127" s="28"/>
      <c r="IB127" s="28"/>
      <c r="IC127" s="28"/>
      <c r="ID127" s="28"/>
      <c r="IE127" s="28"/>
      <c r="IF127" s="28"/>
      <c r="IG127" s="28"/>
      <c r="IH127" s="28"/>
      <c r="II127" s="28"/>
      <c r="IJ127" s="28"/>
      <c r="IK127" s="28"/>
      <c r="IL127" s="28"/>
      <c r="IM127" s="28"/>
      <c r="IN127" s="28"/>
      <c r="IO127" s="28"/>
      <c r="IP127" s="28"/>
      <c r="IQ127" s="28"/>
      <c r="IR127" s="28"/>
      <c r="IS127" s="28"/>
      <c r="IT127" s="28"/>
      <c r="IU127" s="28"/>
      <c r="IV127" s="28"/>
      <c r="IW127" s="28"/>
      <c r="IX127" s="28"/>
      <c r="IY127" s="28"/>
    </row>
    <row r="128" spans="1:259" ht="28.5" customHeight="1" x14ac:dyDescent="0.2">
      <c r="A128" s="20" t="str">
        <f t="shared" si="1"/>
        <v>Energy savings by end useEnd use valueNumberProject/ProjectDetails/EnergySavingsInfo/FuelSavings/EndUseSavings/EndUseValue</v>
      </c>
      <c r="B128" s="16" t="s">
        <v>553</v>
      </c>
      <c r="C128" s="25" t="s">
        <v>331</v>
      </c>
      <c r="D128" s="25" t="s">
        <v>503</v>
      </c>
      <c r="E128" s="16" t="s">
        <v>552</v>
      </c>
      <c r="F128" s="28" t="s">
        <v>7</v>
      </c>
      <c r="J128" s="19" t="s">
        <v>296</v>
      </c>
      <c r="L128" s="16" t="s">
        <v>332</v>
      </c>
      <c r="M128" s="20"/>
    </row>
    <row r="129" spans="1:13" ht="28.5" customHeight="1" x14ac:dyDescent="0.2">
      <c r="A129" s="20" t="str">
        <f t="shared" si="1"/>
        <v>Energy savings by fuelAnnual percent reductionFractionProject/ProjectDetails/EnergySavingsInfo/FuelSavings/PctReduction</v>
      </c>
      <c r="B129" s="16" t="s">
        <v>551</v>
      </c>
      <c r="C129" s="16" t="s">
        <v>78</v>
      </c>
      <c r="D129" s="16" t="s">
        <v>505</v>
      </c>
      <c r="F129" s="28" t="s">
        <v>20</v>
      </c>
      <c r="H129" s="21"/>
      <c r="I129" s="21"/>
      <c r="J129" s="19" t="s">
        <v>296</v>
      </c>
      <c r="K129" s="21"/>
      <c r="L129" s="16" t="s">
        <v>79</v>
      </c>
      <c r="M129" s="20"/>
    </row>
    <row r="130" spans="1:13" ht="28.5" customHeight="1" x14ac:dyDescent="0.2">
      <c r="A130" s="20" t="str">
        <f t="shared" si="1"/>
        <v>Energy savings by fuelFuel EnumerationProject/ProjectDetails/EnergySavingsInfo/FuelSavings/Fuel</v>
      </c>
      <c r="B130" s="19" t="s">
        <v>551</v>
      </c>
      <c r="C130" s="19" t="s">
        <v>6</v>
      </c>
      <c r="D130" s="16" t="s">
        <v>504</v>
      </c>
      <c r="F130" s="28" t="s">
        <v>20</v>
      </c>
      <c r="H130" s="21"/>
      <c r="I130" s="19" t="s">
        <v>643</v>
      </c>
      <c r="J130" s="19" t="s">
        <v>295</v>
      </c>
      <c r="K130" s="21"/>
      <c r="L130" s="16" t="s">
        <v>666</v>
      </c>
      <c r="M130" s="20"/>
    </row>
    <row r="131" spans="1:13" ht="28.5" customHeight="1" x14ac:dyDescent="0.2">
      <c r="A131" s="20" t="str">
        <f t="shared" ref="A131:A194" si="2">TRIM(CLEAN(B131&amp;C131&amp;D131&amp;L131))</f>
        <v>Energy savings by fuelTotal savingsNumberProject/ProjectDetails/EnergySavingsInfo/FuelSavings/TotalSavings</v>
      </c>
      <c r="B131" s="19" t="s">
        <v>551</v>
      </c>
      <c r="C131" s="19" t="s">
        <v>12</v>
      </c>
      <c r="D131" s="20" t="s">
        <v>503</v>
      </c>
      <c r="F131" s="28" t="s">
        <v>20</v>
      </c>
      <c r="G131" s="20"/>
      <c r="H131" s="20"/>
      <c r="I131" s="20"/>
      <c r="J131" s="19" t="s">
        <v>295</v>
      </c>
      <c r="K131" s="19" t="s">
        <v>76</v>
      </c>
      <c r="L131" s="16" t="s">
        <v>77</v>
      </c>
      <c r="M131" s="20"/>
    </row>
    <row r="132" spans="1:13" ht="28.5" customHeight="1" x14ac:dyDescent="0.2">
      <c r="A132" s="20" t="str">
        <f t="shared" si="2"/>
        <v>Energy savings by fuelTotal dollar savingsNumber (dollars)Project/ProjectDetails/EnergySavingsInfo/FuelSavings/TotalDollarSavings</v>
      </c>
      <c r="B132" s="19" t="s">
        <v>551</v>
      </c>
      <c r="C132" s="19" t="s">
        <v>16</v>
      </c>
      <c r="D132" s="16" t="s">
        <v>621</v>
      </c>
      <c r="F132" s="28" t="s">
        <v>20</v>
      </c>
      <c r="H132" s="21"/>
      <c r="I132" s="21"/>
      <c r="J132" s="19" t="s">
        <v>295</v>
      </c>
      <c r="K132" s="21"/>
      <c r="L132" s="16" t="s">
        <v>81</v>
      </c>
      <c r="M132" s="20"/>
    </row>
    <row r="133" spans="1:13" ht="28.5" customHeight="1" x14ac:dyDescent="0.2">
      <c r="A133" s="20" t="str">
        <f t="shared" si="2"/>
        <v>Energy savings by fuelTotal savingsNumberProject/ProjectDetails/Measures/Measure/EnergySavingsInfo/FuelSavings/Units</v>
      </c>
      <c r="B133" s="19" t="s">
        <v>551</v>
      </c>
      <c r="C133" s="19" t="s">
        <v>12</v>
      </c>
      <c r="D133" s="16" t="s">
        <v>503</v>
      </c>
      <c r="F133" s="28" t="s">
        <v>7</v>
      </c>
      <c r="H133" s="21"/>
      <c r="I133" s="21"/>
      <c r="J133" s="19" t="s">
        <v>295</v>
      </c>
      <c r="K133" s="21"/>
      <c r="L133" s="16" t="s">
        <v>13</v>
      </c>
      <c r="M133" s="20"/>
    </row>
    <row r="134" spans="1:13" ht="28.5" customHeight="1" x14ac:dyDescent="0.2">
      <c r="A134" s="20" t="str">
        <f t="shared" si="2"/>
        <v>Energy savings by fuelUnitsEnumerationProject/ProjectDetails/EnergySavingsInfo/FuelSavings/Units</v>
      </c>
      <c r="B134" s="19" t="s">
        <v>551</v>
      </c>
      <c r="C134" s="19" t="s">
        <v>14</v>
      </c>
      <c r="D134" s="19" t="s">
        <v>504</v>
      </c>
      <c r="F134" s="28" t="s">
        <v>20</v>
      </c>
      <c r="H134" s="21"/>
      <c r="I134" s="21"/>
      <c r="J134" s="19" t="s">
        <v>295</v>
      </c>
      <c r="K134" s="21"/>
      <c r="L134" s="16" t="s">
        <v>80</v>
      </c>
      <c r="M134" s="20"/>
    </row>
    <row r="135" spans="1:13" ht="28.5" customHeight="1" x14ac:dyDescent="0.2">
      <c r="A135" s="20" t="str">
        <f t="shared" si="2"/>
        <v>Energy savings by measureFuel EnumerationProject/ProjectDetails/Measures/Measure/EnergySavingsInfo/FuelSavings/Fuel</v>
      </c>
      <c r="B135" s="16" t="s">
        <v>550</v>
      </c>
      <c r="C135" s="16" t="s">
        <v>6</v>
      </c>
      <c r="D135" s="25" t="s">
        <v>504</v>
      </c>
      <c r="E135" s="25"/>
      <c r="F135" s="28" t="s">
        <v>7</v>
      </c>
      <c r="G135" s="19" t="s">
        <v>20</v>
      </c>
      <c r="I135" s="17" t="s">
        <v>642</v>
      </c>
      <c r="J135" s="19" t="s">
        <v>295</v>
      </c>
      <c r="L135" s="16" t="s">
        <v>9</v>
      </c>
      <c r="M135" s="20"/>
    </row>
    <row r="136" spans="1:13" ht="28.5" customHeight="1" x14ac:dyDescent="0.2">
      <c r="A136" s="20" t="str">
        <f t="shared" si="2"/>
        <v>Energy savings by measureTotal dollar savingsNumber (dollars)Project/ProjectDetails/Measures/Measure/EnergySavingsInfo/FuelSavings/TotalDollarSavings</v>
      </c>
      <c r="B136" s="16" t="s">
        <v>550</v>
      </c>
      <c r="C136" s="16" t="s">
        <v>16</v>
      </c>
      <c r="D136" s="25" t="s">
        <v>621</v>
      </c>
      <c r="E136" s="25"/>
      <c r="F136" s="28" t="s">
        <v>7</v>
      </c>
      <c r="G136" s="19" t="s">
        <v>20</v>
      </c>
      <c r="I136" s="17" t="s">
        <v>642</v>
      </c>
      <c r="J136" s="19" t="s">
        <v>295</v>
      </c>
      <c r="L136" s="16" t="s">
        <v>17</v>
      </c>
      <c r="M136" s="20"/>
    </row>
    <row r="137" spans="1:13" ht="28.5" customHeight="1" x14ac:dyDescent="0.2">
      <c r="A137" s="20" t="str">
        <f t="shared" si="2"/>
        <v>Energy savings by measureTotal savingsNumberProject/ProjectDetails/Measures/Measure/EnergySavingsInfo/FuelSavings/TotalSavings</v>
      </c>
      <c r="B137" s="16" t="s">
        <v>550</v>
      </c>
      <c r="C137" s="16" t="s">
        <v>12</v>
      </c>
      <c r="D137" s="25" t="s">
        <v>503</v>
      </c>
      <c r="E137" s="25"/>
      <c r="F137" s="28" t="s">
        <v>7</v>
      </c>
      <c r="G137" s="19" t="s">
        <v>20</v>
      </c>
      <c r="I137" s="17" t="s">
        <v>642</v>
      </c>
      <c r="J137" s="19" t="s">
        <v>295</v>
      </c>
      <c r="L137" s="16" t="s">
        <v>15</v>
      </c>
      <c r="M137" s="20"/>
    </row>
    <row r="138" spans="1:13" ht="28.5" customHeight="1" x14ac:dyDescent="0.2">
      <c r="A138" s="20" t="str">
        <f t="shared" si="2"/>
        <v>Energy savings by measureUnitsEnumerationProject/ProjectDetails/Measures/Measure/EnergySavingsInfo/FuelSavings/Units</v>
      </c>
      <c r="B138" s="16" t="s">
        <v>550</v>
      </c>
      <c r="C138" s="16" t="s">
        <v>14</v>
      </c>
      <c r="D138" s="25" t="s">
        <v>504</v>
      </c>
      <c r="E138" s="25"/>
      <c r="F138" s="28" t="s">
        <v>7</v>
      </c>
      <c r="G138" s="19" t="s">
        <v>20</v>
      </c>
      <c r="I138" s="17" t="s">
        <v>642</v>
      </c>
      <c r="J138" s="19" t="s">
        <v>295</v>
      </c>
      <c r="L138" s="16" t="s">
        <v>13</v>
      </c>
      <c r="M138" s="20"/>
    </row>
    <row r="139" spans="1:13" ht="28.5" customHeight="1" x14ac:dyDescent="0.2">
      <c r="A139" s="20" t="str">
        <f t="shared" si="2"/>
        <v>Floor insulation (existing)Insulation materialEnumerationBuilding/BuildingDetails/Enclosure/Foundations/Foundation/FrameFloor/Insulation/MisalignedInsulation</v>
      </c>
      <c r="B139" s="19" t="s">
        <v>636</v>
      </c>
      <c r="C139" s="19" t="s">
        <v>190</v>
      </c>
      <c r="D139" s="19" t="s">
        <v>504</v>
      </c>
      <c r="F139" s="28" t="s">
        <v>7</v>
      </c>
      <c r="J139" s="19" t="s">
        <v>21</v>
      </c>
      <c r="L139" s="19" t="s">
        <v>207</v>
      </c>
      <c r="M139" s="20"/>
    </row>
    <row r="140" spans="1:13" ht="28.5" customHeight="1" x14ac:dyDescent="0.2">
      <c r="A140" s="20" t="str">
        <f t="shared" si="2"/>
        <v>Floor insulation (existing)Insulation materialEnumerationBuilding/BuildingDetails/Enclosure/Foundations/Foundation/FrameFloor/Insulation/Layer/InsulationMaterial/&lt;material&gt;/&lt;type&gt;</v>
      </c>
      <c r="B140" s="19" t="s">
        <v>636</v>
      </c>
      <c r="C140" s="19" t="s">
        <v>190</v>
      </c>
      <c r="D140" s="19" t="s">
        <v>504</v>
      </c>
      <c r="F140" s="28" t="s">
        <v>7</v>
      </c>
      <c r="J140" s="19" t="s">
        <v>21</v>
      </c>
      <c r="L140" s="19" t="s">
        <v>208</v>
      </c>
      <c r="M140" s="20"/>
    </row>
    <row r="141" spans="1:13" ht="28.5" customHeight="1" x14ac:dyDescent="0.2">
      <c r="A141" s="20" t="str">
        <f t="shared" si="2"/>
        <v>Floor insulation (existing)Insulation nominal R-valueNumberBuilding/BuildingDetails/Enclosure/Foundations/Foundation/FrameFloor/Insulation/Layer/NominalRValue</v>
      </c>
      <c r="B141" s="19" t="s">
        <v>636</v>
      </c>
      <c r="C141" s="19" t="s">
        <v>195</v>
      </c>
      <c r="D141" s="19" t="s">
        <v>503</v>
      </c>
      <c r="F141" s="28" t="s">
        <v>20</v>
      </c>
      <c r="J141" s="19" t="s">
        <v>21</v>
      </c>
      <c r="L141" s="19" t="s">
        <v>209</v>
      </c>
      <c r="M141" s="20"/>
    </row>
    <row r="142" spans="1:13" ht="28.5" customHeight="1" x14ac:dyDescent="0.2">
      <c r="A142" s="20" t="str">
        <f t="shared" si="2"/>
        <v>Floor insulation (existing)Insulation thicknessNumber (inches)Building/BuildingDetails/Enclosure/Foundations/Foundation/FrameFloor/Insulation/Layer/Thickness</v>
      </c>
      <c r="B142" s="19" t="s">
        <v>636</v>
      </c>
      <c r="C142" s="19" t="s">
        <v>198</v>
      </c>
      <c r="D142" s="19" t="s">
        <v>581</v>
      </c>
      <c r="F142" s="28" t="s">
        <v>7</v>
      </c>
      <c r="J142" s="19" t="s">
        <v>21</v>
      </c>
      <c r="L142" s="19" t="s">
        <v>210</v>
      </c>
      <c r="M142" s="20"/>
    </row>
    <row r="143" spans="1:13" ht="28.5" customHeight="1" x14ac:dyDescent="0.2">
      <c r="A143" s="20" t="str">
        <f t="shared" si="2"/>
        <v>Floor insulation (existing)Misaligned insulationBooleanBuilding/BuildingDetails/Enclosure/AtticAndRoof/Attics/Attic/AtticFloorInsulation/MisalignedInsulation</v>
      </c>
      <c r="B143" s="19" t="s">
        <v>636</v>
      </c>
      <c r="C143" s="19" t="s">
        <v>193</v>
      </c>
      <c r="D143" s="19" t="s">
        <v>520</v>
      </c>
      <c r="F143" s="28" t="s">
        <v>7</v>
      </c>
      <c r="J143" s="19" t="s">
        <v>21</v>
      </c>
      <c r="L143" s="19" t="s">
        <v>194</v>
      </c>
      <c r="M143" s="20"/>
    </row>
    <row r="144" spans="1:13" ht="28.5" customHeight="1" x14ac:dyDescent="0.2">
      <c r="A144" s="20" t="str">
        <f t="shared" si="2"/>
        <v>Floor insulation (existing)Surface areaNumber (sq.ft.)Building/BuildingDetails/Enclosure/Foundations/Foundation/FrameFloor/Area</v>
      </c>
      <c r="B144" s="19" t="s">
        <v>636</v>
      </c>
      <c r="C144" s="19" t="s">
        <v>205</v>
      </c>
      <c r="D144" s="19" t="s">
        <v>584</v>
      </c>
      <c r="F144" s="28" t="s">
        <v>7</v>
      </c>
      <c r="J144" s="19" t="s">
        <v>21</v>
      </c>
      <c r="L144" s="19" t="s">
        <v>211</v>
      </c>
      <c r="M144" s="20"/>
    </row>
    <row r="145" spans="1:13" ht="28.5" customHeight="1" x14ac:dyDescent="0.2">
      <c r="A145" s="20" t="str">
        <f t="shared" si="2"/>
        <v>Floor insulation (new)Insulation materialEnumerationBuilding/BuildingDetails/Enclosure/Foundations/Foundation/FrameFloor/Insulation/MisalignedInsulation</v>
      </c>
      <c r="B145" s="19" t="s">
        <v>637</v>
      </c>
      <c r="C145" s="19" t="s">
        <v>190</v>
      </c>
      <c r="D145" s="19" t="s">
        <v>504</v>
      </c>
      <c r="F145" s="28" t="s">
        <v>20</v>
      </c>
      <c r="J145" s="19" t="s">
        <v>296</v>
      </c>
      <c r="K145" s="19" t="s">
        <v>178</v>
      </c>
      <c r="L145" s="19" t="s">
        <v>207</v>
      </c>
      <c r="M145" s="20"/>
    </row>
    <row r="146" spans="1:13" ht="28.5" customHeight="1" x14ac:dyDescent="0.2">
      <c r="A146" s="20" t="str">
        <f t="shared" si="2"/>
        <v>Floor insulation (new)Insulation materialEnumerationBuilding/BuildingDetails/Enclosure/Foundations/Foundation/FrameFloor/Insulation/Layer/InsulationMaterial/&lt;material&gt;/&lt;type&gt;</v>
      </c>
      <c r="B146" s="19" t="s">
        <v>637</v>
      </c>
      <c r="C146" s="19" t="s">
        <v>190</v>
      </c>
      <c r="D146" s="19" t="s">
        <v>504</v>
      </c>
      <c r="F146" s="28" t="s">
        <v>20</v>
      </c>
      <c r="J146" s="19" t="s">
        <v>296</v>
      </c>
      <c r="K146" s="19" t="s">
        <v>178</v>
      </c>
      <c r="L146" s="19" t="s">
        <v>208</v>
      </c>
      <c r="M146" s="20"/>
    </row>
    <row r="147" spans="1:13" ht="28.5" customHeight="1" x14ac:dyDescent="0.2">
      <c r="A147" s="20" t="str">
        <f t="shared" si="2"/>
        <v>Floor insulation (new)Insulation nominal R-valueNumberBuilding/BuildingDetails/Enclosure/Foundations/Foundation/FrameFloor/Insulation/Layer/NominalRValue</v>
      </c>
      <c r="B147" s="19" t="s">
        <v>637</v>
      </c>
      <c r="C147" s="19" t="s">
        <v>195</v>
      </c>
      <c r="D147" s="19" t="s">
        <v>503</v>
      </c>
      <c r="F147" s="28" t="s">
        <v>20</v>
      </c>
      <c r="J147" s="19" t="s">
        <v>296</v>
      </c>
      <c r="K147" s="19" t="s">
        <v>178</v>
      </c>
      <c r="L147" s="19" t="s">
        <v>209</v>
      </c>
      <c r="M147" s="20"/>
    </row>
    <row r="148" spans="1:13" ht="28.5" customHeight="1" x14ac:dyDescent="0.2">
      <c r="A148" s="20" t="str">
        <f t="shared" si="2"/>
        <v>Floor insulation (new)Insulation thicknessNumber (inches)Building/BuildingDetails/Enclosure/Foundations/Foundation/FrameFloor/Insulation/Layer/Thickness</v>
      </c>
      <c r="B148" s="19" t="s">
        <v>637</v>
      </c>
      <c r="C148" s="19" t="s">
        <v>198</v>
      </c>
      <c r="D148" s="19" t="s">
        <v>581</v>
      </c>
      <c r="F148" s="28" t="s">
        <v>20</v>
      </c>
      <c r="J148" s="19" t="s">
        <v>296</v>
      </c>
      <c r="K148" s="19" t="s">
        <v>178</v>
      </c>
      <c r="L148" s="19" t="s">
        <v>210</v>
      </c>
      <c r="M148" s="20"/>
    </row>
    <row r="149" spans="1:13" ht="28.5" customHeight="1" x14ac:dyDescent="0.2">
      <c r="A149" s="20" t="str">
        <f t="shared" si="2"/>
        <v>Floor insulation (new)Misaligned insulationBooleanBuilding/BuildingDetails/Enclosure/AtticAndRoof/Attics/Attic/AtticFloorInsulation/MisalignedInsulation</v>
      </c>
      <c r="B149" s="19" t="s">
        <v>637</v>
      </c>
      <c r="C149" s="19" t="s">
        <v>193</v>
      </c>
      <c r="D149" s="19" t="s">
        <v>520</v>
      </c>
      <c r="F149" s="28" t="s">
        <v>20</v>
      </c>
      <c r="J149" s="19" t="s">
        <v>296</v>
      </c>
      <c r="K149" s="19" t="s">
        <v>178</v>
      </c>
      <c r="L149" s="19" t="s">
        <v>194</v>
      </c>
      <c r="M149" s="20"/>
    </row>
    <row r="150" spans="1:13" ht="28.5" customHeight="1" x14ac:dyDescent="0.2">
      <c r="A150" s="20" t="str">
        <f t="shared" si="2"/>
        <v>Floor insulation (new)Surface areaNumber (sq.ft.)Building/BuildingDetails/Enclosure/Foundations/Foundation/FrameFloor/Area</v>
      </c>
      <c r="B150" s="19" t="s">
        <v>637</v>
      </c>
      <c r="C150" s="19" t="s">
        <v>205</v>
      </c>
      <c r="D150" s="19" t="s">
        <v>584</v>
      </c>
      <c r="F150" s="28" t="s">
        <v>7</v>
      </c>
      <c r="J150" s="19" t="s">
        <v>296</v>
      </c>
      <c r="K150" s="19" t="s">
        <v>178</v>
      </c>
      <c r="L150" s="19" t="s">
        <v>211</v>
      </c>
      <c r="M150" s="20"/>
    </row>
    <row r="151" spans="1:13" ht="28.5" customHeight="1" x14ac:dyDescent="0.2">
      <c r="A151" s="20" t="str">
        <f t="shared" si="2"/>
        <v>Flue draft test (test-in)Current conditionNumber (Pa)Building/BuildingDetails/HealthAndSafety/CombustionAppliances/CombustionApplianceZone/CombustionApplianceTest/FlueDraftTest/CurrentCondition</v>
      </c>
      <c r="B151" s="16" t="s">
        <v>567</v>
      </c>
      <c r="C151" s="16" t="s">
        <v>119</v>
      </c>
      <c r="D151" s="16" t="s">
        <v>526</v>
      </c>
      <c r="E151" s="16" t="s">
        <v>564</v>
      </c>
      <c r="F151" s="28" t="s">
        <v>7</v>
      </c>
      <c r="J151" s="19" t="s">
        <v>21</v>
      </c>
      <c r="K151" s="19" t="s">
        <v>120</v>
      </c>
      <c r="L151" s="16" t="s">
        <v>125</v>
      </c>
      <c r="M151" s="20"/>
    </row>
    <row r="152" spans="1:13" ht="28.5" customHeight="1" x14ac:dyDescent="0.2">
      <c r="A152" s="20" t="str">
        <f t="shared" si="2"/>
        <v>Flue draft test (test-in)Poor scenarioNumber (Pa)Building/BuildingDetails/HealthAndSafety/CombustionAppliances/CombustionApplianceZone/CombustionApplianceTest/FlueDraftTest/PoorCondition</v>
      </c>
      <c r="B152" s="16" t="s">
        <v>567</v>
      </c>
      <c r="C152" s="16" t="s">
        <v>123</v>
      </c>
      <c r="D152" s="16" t="s">
        <v>526</v>
      </c>
      <c r="E152" s="16"/>
      <c r="F152" s="28" t="s">
        <v>7</v>
      </c>
      <c r="J152" s="19" t="s">
        <v>21</v>
      </c>
      <c r="K152" s="19" t="s">
        <v>120</v>
      </c>
      <c r="L152" s="16" t="s">
        <v>127</v>
      </c>
      <c r="M152" s="20"/>
    </row>
    <row r="153" spans="1:13" ht="28.5" customHeight="1" x14ac:dyDescent="0.2">
      <c r="A153" s="20" t="str">
        <f t="shared" si="2"/>
        <v>Flue draft test (test-in)Test result EnumerationBuilding/BuildingDetails/HealthAndSafety/CombustionAppliances/CombustionApplianceZone/CombustionApplianceTest/FlueDraftTest/TestResult</v>
      </c>
      <c r="B153" s="16" t="s">
        <v>567</v>
      </c>
      <c r="C153" s="16" t="s">
        <v>568</v>
      </c>
      <c r="D153" s="16" t="s">
        <v>504</v>
      </c>
      <c r="E153" s="16"/>
      <c r="F153" s="28" t="s">
        <v>7</v>
      </c>
      <c r="J153" s="19" t="s">
        <v>21</v>
      </c>
      <c r="K153" s="19" t="s">
        <v>120</v>
      </c>
      <c r="L153" s="16" t="s">
        <v>126</v>
      </c>
      <c r="M153" s="20"/>
    </row>
    <row r="154" spans="1:13" ht="28.5" customHeight="1" x14ac:dyDescent="0.2">
      <c r="A154" s="20" t="str">
        <f t="shared" si="2"/>
        <v>Flue draft test (test-out)Current conditionNumber (Pa)Building/BuildingDetails/HealthAndSafety/CombustionAppliances/CombustionApplianceZone/CombustionApplianceTest/FlueDraftTest/CurrentCondition</v>
      </c>
      <c r="B154" s="16" t="s">
        <v>576</v>
      </c>
      <c r="C154" s="16" t="s">
        <v>119</v>
      </c>
      <c r="D154" s="16" t="s">
        <v>526</v>
      </c>
      <c r="E154" s="16" t="s">
        <v>564</v>
      </c>
      <c r="F154" s="28" t="s">
        <v>138</v>
      </c>
      <c r="H154" s="19" t="s">
        <v>139</v>
      </c>
      <c r="J154" s="19" t="s">
        <v>296</v>
      </c>
      <c r="K154" s="19" t="s">
        <v>120</v>
      </c>
      <c r="L154" s="16" t="s">
        <v>125</v>
      </c>
      <c r="M154" s="20"/>
    </row>
    <row r="155" spans="1:13" ht="28.5" customHeight="1" x14ac:dyDescent="0.2">
      <c r="A155" s="20" t="str">
        <f t="shared" si="2"/>
        <v>Flue draft test (test-out)Poor scenarioNumber (Pa)Building/BuildingDetails/HealthAndSafety/CombustionAppliances/CombustionApplianceZone/CombustionApplianceTest/FlueDraftTest/PoorCondition</v>
      </c>
      <c r="B155" s="16" t="s">
        <v>576</v>
      </c>
      <c r="C155" s="16" t="s">
        <v>123</v>
      </c>
      <c r="D155" s="16" t="s">
        <v>526</v>
      </c>
      <c r="E155" s="16"/>
      <c r="F155" s="28" t="s">
        <v>138</v>
      </c>
      <c r="H155" s="19" t="s">
        <v>139</v>
      </c>
      <c r="J155" s="19" t="s">
        <v>296</v>
      </c>
      <c r="K155" s="19" t="s">
        <v>120</v>
      </c>
      <c r="L155" s="16" t="s">
        <v>127</v>
      </c>
      <c r="M155" s="20"/>
    </row>
    <row r="156" spans="1:13" ht="28.5" customHeight="1" x14ac:dyDescent="0.2">
      <c r="A156" s="20" t="str">
        <f t="shared" si="2"/>
        <v>Flue draft test (test-out)Test result EnumerationBuilding/BuildingDetails/HealthAndSafety/CombustionAppliances/CombustionApplianceZone/CombustionApplianceTest/FlueDraftTest/TestResult</v>
      </c>
      <c r="B156" s="16" t="s">
        <v>576</v>
      </c>
      <c r="C156" s="16" t="s">
        <v>568</v>
      </c>
      <c r="D156" s="16" t="s">
        <v>504</v>
      </c>
      <c r="E156" s="16"/>
      <c r="F156" s="28" t="s">
        <v>138</v>
      </c>
      <c r="H156" s="19" t="s">
        <v>139</v>
      </c>
      <c r="J156" s="19" t="s">
        <v>296</v>
      </c>
      <c r="K156" s="19" t="s">
        <v>120</v>
      </c>
      <c r="L156" s="16" t="s">
        <v>126</v>
      </c>
      <c r="M156" s="20"/>
    </row>
    <row r="157" spans="1:13" ht="28.5" customHeight="1" x14ac:dyDescent="0.2">
      <c r="A157" s="20" t="str">
        <f t="shared" si="2"/>
        <v>Freezer (existing)ManufacturerTextBuilding/BuildingDetails/Appliances/Freezer/Manufacturer</v>
      </c>
      <c r="B157" s="19" t="s">
        <v>301</v>
      </c>
      <c r="C157" s="19" t="s">
        <v>45</v>
      </c>
      <c r="D157" s="19" t="s">
        <v>516</v>
      </c>
      <c r="F157" s="28" t="s">
        <v>7</v>
      </c>
      <c r="H157" s="21"/>
      <c r="I157" s="21"/>
      <c r="J157" s="19" t="s">
        <v>21</v>
      </c>
      <c r="K157" s="21"/>
      <c r="L157" s="16" t="s">
        <v>69</v>
      </c>
      <c r="M157" s="20"/>
    </row>
    <row r="158" spans="1:13" ht="28.5" customHeight="1" x14ac:dyDescent="0.2">
      <c r="A158" s="20" t="str">
        <f t="shared" si="2"/>
        <v>Freezer (existing)Model numberTextBuilding/BuildingDetails/Appliances/Freezer/ModelNumber</v>
      </c>
      <c r="B158" s="19" t="s">
        <v>301</v>
      </c>
      <c r="C158" s="19" t="s">
        <v>47</v>
      </c>
      <c r="D158" s="19" t="s">
        <v>516</v>
      </c>
      <c r="F158" s="28" t="s">
        <v>7</v>
      </c>
      <c r="H158" s="21"/>
      <c r="I158" s="21"/>
      <c r="J158" s="19" t="s">
        <v>21</v>
      </c>
      <c r="K158" s="21"/>
      <c r="L158" s="16" t="s">
        <v>70</v>
      </c>
      <c r="M158" s="20"/>
    </row>
    <row r="159" spans="1:13" ht="28.5" customHeight="1" x14ac:dyDescent="0.2">
      <c r="A159" s="20" t="str">
        <f t="shared" si="2"/>
        <v>Freezer (existing)Model yearNumberBuilding/BuildingDetails/Appliances/Freezer/ModelYear</v>
      </c>
      <c r="B159" s="19" t="s">
        <v>301</v>
      </c>
      <c r="C159" s="19" t="s">
        <v>51</v>
      </c>
      <c r="D159" s="19" t="s">
        <v>503</v>
      </c>
      <c r="F159" s="28" t="s">
        <v>7</v>
      </c>
      <c r="J159" s="19" t="s">
        <v>21</v>
      </c>
      <c r="L159" s="16" t="s">
        <v>73</v>
      </c>
      <c r="M159" s="20"/>
    </row>
    <row r="160" spans="1:13" ht="28.5" customHeight="1" x14ac:dyDescent="0.2">
      <c r="A160" s="20" t="str">
        <f t="shared" si="2"/>
        <v>Freezer (existing)Rated annual kWhNumberBuilding/BuildingDetails/Appliances/Freezer/RatedAnnualkWh</v>
      </c>
      <c r="B160" s="19" t="s">
        <v>301</v>
      </c>
      <c r="C160" s="19" t="s">
        <v>71</v>
      </c>
      <c r="D160" s="19" t="s">
        <v>503</v>
      </c>
      <c r="F160" s="28" t="s">
        <v>7</v>
      </c>
      <c r="J160" s="19" t="s">
        <v>21</v>
      </c>
      <c r="L160" s="16" t="s">
        <v>72</v>
      </c>
      <c r="M160" s="20"/>
    </row>
    <row r="161" spans="1:259" ht="28.5" customHeight="1" x14ac:dyDescent="0.2">
      <c r="A161" s="20" t="str">
        <f t="shared" si="2"/>
        <v>Freezer (existing)Third party certificationEnumerationBuilding/BuildingDetails/Appliances/Freezer/ThirdPartyCertification</v>
      </c>
      <c r="B161" s="19" t="s">
        <v>301</v>
      </c>
      <c r="C161" s="19" t="s">
        <v>58</v>
      </c>
      <c r="D161" s="19" t="s">
        <v>504</v>
      </c>
      <c r="E161" s="25" t="s">
        <v>596</v>
      </c>
      <c r="F161" s="28" t="s">
        <v>7</v>
      </c>
      <c r="H161" s="21"/>
      <c r="I161" s="21"/>
      <c r="J161" s="19" t="s">
        <v>21</v>
      </c>
      <c r="K161" s="21"/>
      <c r="L161" s="16" t="s">
        <v>68</v>
      </c>
      <c r="M161" s="20"/>
    </row>
    <row r="162" spans="1:259" ht="28.5" customHeight="1" x14ac:dyDescent="0.2">
      <c r="A162" s="20" t="str">
        <f t="shared" si="2"/>
        <v>Freezer (new)ManufacturerTextBuilding/BuildingDetails/Appliances/Freezer/Manufacturer</v>
      </c>
      <c r="B162" s="19" t="s">
        <v>300</v>
      </c>
      <c r="C162" s="19" t="s">
        <v>45</v>
      </c>
      <c r="D162" s="19" t="s">
        <v>516</v>
      </c>
      <c r="F162" s="28" t="s">
        <v>7</v>
      </c>
      <c r="H162" s="21"/>
      <c r="I162" s="21"/>
      <c r="J162" s="19" t="s">
        <v>296</v>
      </c>
      <c r="K162" s="19" t="s">
        <v>178</v>
      </c>
      <c r="L162" s="16" t="s">
        <v>69</v>
      </c>
      <c r="M162" s="20"/>
    </row>
    <row r="163" spans="1:259" ht="28.5" customHeight="1" x14ac:dyDescent="0.2">
      <c r="A163" s="20" t="str">
        <f t="shared" si="2"/>
        <v>Freezer (new)Model numberTextBuilding/BuildingDetails/Appliances/Freezer/ModelNumber</v>
      </c>
      <c r="B163" s="19" t="s">
        <v>300</v>
      </c>
      <c r="C163" s="19" t="s">
        <v>47</v>
      </c>
      <c r="D163" s="19" t="s">
        <v>516</v>
      </c>
      <c r="F163" s="28" t="s">
        <v>7</v>
      </c>
      <c r="H163" s="21"/>
      <c r="I163" s="21"/>
      <c r="J163" s="19" t="s">
        <v>296</v>
      </c>
      <c r="K163" s="19" t="s">
        <v>178</v>
      </c>
      <c r="L163" s="16" t="s">
        <v>70</v>
      </c>
      <c r="M163" s="20"/>
    </row>
    <row r="164" spans="1:259" ht="28.5" customHeight="1" x14ac:dyDescent="0.2">
      <c r="A164" s="20" t="str">
        <f t="shared" si="2"/>
        <v>Freezer (new)Model yearNumberBuilding/BuildingDetails/Appliances/Freezer/ModelYear</v>
      </c>
      <c r="B164" s="19" t="s">
        <v>300</v>
      </c>
      <c r="C164" s="19" t="s">
        <v>51</v>
      </c>
      <c r="D164" s="19" t="s">
        <v>503</v>
      </c>
      <c r="F164" s="28" t="s">
        <v>7</v>
      </c>
      <c r="H164" s="21"/>
      <c r="I164" s="21"/>
      <c r="J164" s="19" t="s">
        <v>296</v>
      </c>
      <c r="K164" s="19" t="s">
        <v>178</v>
      </c>
      <c r="L164" s="16" t="s">
        <v>73</v>
      </c>
      <c r="M164" s="20"/>
    </row>
    <row r="165" spans="1:259" ht="28.5" customHeight="1" x14ac:dyDescent="0.2">
      <c r="A165" s="20" t="str">
        <f t="shared" si="2"/>
        <v>Freezer (new)Rated annual kWhNumberBuilding/BuildingDetails/Appliances/Freezer/RatedAnnualkWh</v>
      </c>
      <c r="B165" s="19" t="s">
        <v>300</v>
      </c>
      <c r="C165" s="19" t="s">
        <v>71</v>
      </c>
      <c r="D165" s="19" t="s">
        <v>503</v>
      </c>
      <c r="F165" s="28" t="s">
        <v>7</v>
      </c>
      <c r="H165" s="21"/>
      <c r="I165" s="21"/>
      <c r="J165" s="19" t="s">
        <v>296</v>
      </c>
      <c r="K165" s="19" t="s">
        <v>178</v>
      </c>
      <c r="L165" s="16" t="s">
        <v>72</v>
      </c>
      <c r="M165" s="20"/>
    </row>
    <row r="166" spans="1:259" ht="28.5" customHeight="1" x14ac:dyDescent="0.2">
      <c r="A166" s="20" t="str">
        <f t="shared" si="2"/>
        <v>Freezer (new)Replaced systemSystem IDProject/ProjectDetails/Measures/Measure/ReplacedComponents/ReplacedComponent</v>
      </c>
      <c r="B166" s="19" t="s">
        <v>300</v>
      </c>
      <c r="C166" s="19" t="s">
        <v>297</v>
      </c>
      <c r="D166" s="19" t="s">
        <v>117</v>
      </c>
      <c r="F166" s="28" t="s">
        <v>20</v>
      </c>
      <c r="J166" s="19" t="s">
        <v>296</v>
      </c>
      <c r="K166" s="19" t="s">
        <v>178</v>
      </c>
      <c r="L166" s="19" t="s">
        <v>298</v>
      </c>
      <c r="M166" s="20"/>
    </row>
    <row r="167" spans="1:259" ht="28.5" customHeight="1" x14ac:dyDescent="0.2">
      <c r="A167" s="20" t="str">
        <f t="shared" si="2"/>
        <v>Freezer (new)Third party certificationEnumerationBuilding/BuildingDetails/Appliances/Freezer/ThirdPartyCertification</v>
      </c>
      <c r="B167" s="19" t="s">
        <v>300</v>
      </c>
      <c r="C167" s="19" t="s">
        <v>58</v>
      </c>
      <c r="D167" s="19" t="s">
        <v>504</v>
      </c>
      <c r="E167" s="25" t="s">
        <v>596</v>
      </c>
      <c r="F167" s="28" t="s">
        <v>20</v>
      </c>
      <c r="H167" s="28"/>
      <c r="I167" s="28"/>
      <c r="J167" s="19" t="s">
        <v>296</v>
      </c>
      <c r="K167" s="19" t="s">
        <v>178</v>
      </c>
      <c r="L167" s="16" t="s">
        <v>68</v>
      </c>
      <c r="M167" s="20"/>
    </row>
    <row r="168" spans="1:259" ht="28.5" customHeight="1" x14ac:dyDescent="0.2">
      <c r="A168" s="20" t="str">
        <f t="shared" si="2"/>
        <v>Health and safetyIs the clothes dryer properly vented?EnumerationBuilding/BuildingDetails/HealthAndSafety/Ventilation/OtherVentilationIssues/ClothesDryerVented</v>
      </c>
      <c r="B168" s="22" t="s">
        <v>652</v>
      </c>
      <c r="C168" s="22" t="s">
        <v>620</v>
      </c>
      <c r="D168" s="22" t="s">
        <v>504</v>
      </c>
      <c r="E168" s="22"/>
      <c r="F168" s="28" t="s">
        <v>20</v>
      </c>
      <c r="G168" s="22" t="s">
        <v>640</v>
      </c>
      <c r="J168" s="19" t="s">
        <v>296</v>
      </c>
      <c r="L168" s="19" t="s">
        <v>651</v>
      </c>
      <c r="M168" s="20"/>
      <c r="IL168" s="20"/>
      <c r="IM168" s="20"/>
      <c r="IN168" s="20"/>
      <c r="IO168" s="20"/>
      <c r="IP168" s="20"/>
      <c r="IQ168" s="20"/>
      <c r="IR168" s="20"/>
      <c r="IS168" s="20"/>
      <c r="IT168" s="20"/>
      <c r="IU168" s="20"/>
      <c r="IV168" s="20"/>
      <c r="IW168" s="20"/>
      <c r="IX168" s="20"/>
      <c r="IY168" s="20"/>
    </row>
    <row r="169" spans="1:259" ht="28.5" customHeight="1" x14ac:dyDescent="0.2">
      <c r="A169" s="20" t="str">
        <f t="shared" si="2"/>
        <v>Heat pump (existing)Third party certificationEnumerationBuilding/BuildingDetails/Systems/HVAC/HVACPlant/HeatPump/ThirdPartyCertification</v>
      </c>
      <c r="B169" s="23" t="s">
        <v>305</v>
      </c>
      <c r="C169" s="23" t="s">
        <v>58</v>
      </c>
      <c r="D169" s="23" t="s">
        <v>504</v>
      </c>
      <c r="E169" s="23"/>
      <c r="F169" s="56" t="s">
        <v>7</v>
      </c>
      <c r="G169" s="23" t="s">
        <v>640</v>
      </c>
      <c r="H169" s="16"/>
      <c r="I169" s="16"/>
      <c r="J169" s="19" t="s">
        <v>21</v>
      </c>
      <c r="K169" s="16"/>
      <c r="L169" s="16" t="s">
        <v>654</v>
      </c>
      <c r="M169" s="20"/>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8"/>
      <c r="IM169" s="18"/>
      <c r="IN169" s="20"/>
      <c r="IO169" s="20"/>
      <c r="IP169" s="20"/>
      <c r="IQ169" s="20"/>
      <c r="IR169" s="20"/>
      <c r="IS169" s="20"/>
      <c r="IT169" s="20"/>
      <c r="IU169" s="20"/>
      <c r="IV169" s="20"/>
      <c r="IW169" s="20"/>
      <c r="IX169" s="20"/>
      <c r="IY169" s="20"/>
    </row>
    <row r="170" spans="1:259" ht="28.5" customHeight="1" x14ac:dyDescent="0.2">
      <c r="A170" s="20" t="str">
        <f t="shared" si="2"/>
        <v>Heat pump (existing)Annual cooling efficiency unitsEnumerationBuilding/BuildingDetails/Systems/HVAC/HVACPlant/HeatPump/AnnualCoolEfficiency/Unit</v>
      </c>
      <c r="B170" s="19" t="s">
        <v>305</v>
      </c>
      <c r="C170" s="16" t="s">
        <v>143</v>
      </c>
      <c r="D170" s="16" t="s">
        <v>504</v>
      </c>
      <c r="E170" s="16"/>
      <c r="F170" s="28" t="s">
        <v>20</v>
      </c>
      <c r="H170" s="21"/>
      <c r="I170" s="21"/>
      <c r="J170" s="19" t="s">
        <v>21</v>
      </c>
      <c r="K170" s="21"/>
      <c r="L170" s="16" t="s">
        <v>144</v>
      </c>
      <c r="M170" s="20"/>
    </row>
    <row r="171" spans="1:259" ht="28.5" customHeight="1" x14ac:dyDescent="0.2">
      <c r="A171" s="20" t="str">
        <f t="shared" si="2"/>
        <v>Heat pump (existing)Annual cooling efficiency valueNumberBuilding/BuildingDetails/Systems/HVAC/HVACPlant/HeatPump/AnnualCoolEfficiency/Value</v>
      </c>
      <c r="B171" s="19" t="s">
        <v>305</v>
      </c>
      <c r="C171" s="16" t="s">
        <v>40</v>
      </c>
      <c r="D171" s="16" t="s">
        <v>503</v>
      </c>
      <c r="E171" s="16"/>
      <c r="F171" s="28" t="s">
        <v>20</v>
      </c>
      <c r="H171" s="21"/>
      <c r="I171" s="21"/>
      <c r="J171" s="19" t="s">
        <v>21</v>
      </c>
      <c r="K171" s="21"/>
      <c r="L171" s="16" t="s">
        <v>145</v>
      </c>
      <c r="M171" s="20"/>
    </row>
    <row r="172" spans="1:259" ht="28.5" customHeight="1" x14ac:dyDescent="0.2">
      <c r="A172" s="20" t="str">
        <f t="shared" si="2"/>
        <v>Heat pump (existing)Annual heating efficiency unitsEnumerationBuilding/BuildingDetails/Systems/HVAC/HVACPlant/HeatPump/AnnualHeatEfficiency/Unit</v>
      </c>
      <c r="B172" s="19" t="s">
        <v>305</v>
      </c>
      <c r="C172" s="16" t="s">
        <v>152</v>
      </c>
      <c r="D172" s="16" t="s">
        <v>504</v>
      </c>
      <c r="E172" s="16"/>
      <c r="F172" s="28" t="s">
        <v>20</v>
      </c>
      <c r="J172" s="19" t="s">
        <v>21</v>
      </c>
      <c r="L172" s="16" t="s">
        <v>153</v>
      </c>
      <c r="M172" s="20"/>
    </row>
    <row r="173" spans="1:259" ht="28.5" customHeight="1" x14ac:dyDescent="0.2">
      <c r="A173" s="20" t="str">
        <f t="shared" si="2"/>
        <v>Heat pump (existing)Annual heating efficiency valueNumberBuilding/BuildingDetails/Systems/HVAC/HVACPlant/HeatPump/AnnualHeatEfficiency/Value</v>
      </c>
      <c r="B173" s="19" t="s">
        <v>305</v>
      </c>
      <c r="C173" s="16" t="s">
        <v>154</v>
      </c>
      <c r="D173" s="16" t="s">
        <v>503</v>
      </c>
      <c r="E173" s="16"/>
      <c r="F173" s="28" t="s">
        <v>20</v>
      </c>
      <c r="J173" s="19" t="s">
        <v>21</v>
      </c>
      <c r="L173" s="16" t="s">
        <v>155</v>
      </c>
      <c r="M173" s="20"/>
    </row>
    <row r="174" spans="1:259" ht="28.5" customHeight="1" x14ac:dyDescent="0.2">
      <c r="A174" s="20" t="str">
        <f t="shared" si="2"/>
        <v>Heat pump (existing)Fraction cool load servedFractionBuilding/BuildingDetails/Systems/HVAC/HVACPlant/HeatPump/FractionCoolLoadServed</v>
      </c>
      <c r="B174" s="19" t="s">
        <v>305</v>
      </c>
      <c r="C174" s="16" t="s">
        <v>146</v>
      </c>
      <c r="D174" s="16" t="s">
        <v>505</v>
      </c>
      <c r="E174" s="16"/>
      <c r="F174" s="28" t="s">
        <v>20</v>
      </c>
      <c r="H174" s="21"/>
      <c r="I174" s="21"/>
      <c r="J174" s="19" t="s">
        <v>21</v>
      </c>
      <c r="K174" s="21"/>
      <c r="L174" s="16" t="s">
        <v>147</v>
      </c>
      <c r="M174" s="20"/>
    </row>
    <row r="175" spans="1:259" ht="28.5" customHeight="1" x14ac:dyDescent="0.2">
      <c r="A175" s="20" t="str">
        <f t="shared" si="2"/>
        <v>Heat pump (existing)Fraction heat load servedFractionBuilding/BuildingDetails/Systems/HVAC/HVACPlant/HeatPump/FractionHeatLoadServed</v>
      </c>
      <c r="B175" s="19" t="s">
        <v>305</v>
      </c>
      <c r="C175" s="16" t="s">
        <v>148</v>
      </c>
      <c r="D175" s="16" t="s">
        <v>505</v>
      </c>
      <c r="E175" s="16"/>
      <c r="F175" s="28" t="s">
        <v>20</v>
      </c>
      <c r="H175" s="21"/>
      <c r="I175" s="21"/>
      <c r="J175" s="19" t="s">
        <v>21</v>
      </c>
      <c r="K175" s="21"/>
      <c r="L175" s="16" t="s">
        <v>149</v>
      </c>
      <c r="M175" s="20"/>
    </row>
    <row r="176" spans="1:259" ht="28.5" customHeight="1" x14ac:dyDescent="0.2">
      <c r="A176" s="20" t="str">
        <f t="shared" si="2"/>
        <v>Heat pump (existing)Heat pump typeEnumerationBuilding/BuildingDetails/Systems/HVAC/HVACPlant/HeatPump/HeatPumpType</v>
      </c>
      <c r="B176" s="19" t="s">
        <v>305</v>
      </c>
      <c r="C176" s="16" t="s">
        <v>150</v>
      </c>
      <c r="D176" s="16" t="s">
        <v>504</v>
      </c>
      <c r="E176" s="16"/>
      <c r="F176" s="28" t="s">
        <v>20</v>
      </c>
      <c r="J176" s="19" t="s">
        <v>21</v>
      </c>
      <c r="L176" s="16" t="s">
        <v>151</v>
      </c>
      <c r="M176" s="20"/>
    </row>
    <row r="177" spans="1:260" ht="28.5" customHeight="1" x14ac:dyDescent="0.2">
      <c r="A177" s="20" t="str">
        <f t="shared" si="2"/>
        <v>Heat pump (existing)ManufacturerTextBuilding/BuildingDetails/Systems/HVAC/HVACPlant/HeatPump/Manufacturer</v>
      </c>
      <c r="B177" s="19" t="s">
        <v>305</v>
      </c>
      <c r="C177" s="16" t="s">
        <v>45</v>
      </c>
      <c r="D177" s="16" t="s">
        <v>516</v>
      </c>
      <c r="E177" s="16"/>
      <c r="F177" s="28" t="s">
        <v>7</v>
      </c>
      <c r="J177" s="19" t="s">
        <v>21</v>
      </c>
      <c r="L177" s="16" t="s">
        <v>156</v>
      </c>
      <c r="M177" s="20"/>
    </row>
    <row r="178" spans="1:260" ht="28.5" customHeight="1" x14ac:dyDescent="0.2">
      <c r="A178" s="20" t="str">
        <f t="shared" si="2"/>
        <v>Heat pump (existing)Model numberTextBuilding/BuildingDetails/Systems/HVAC/HVACPlant/HeatPump/ModelNumber</v>
      </c>
      <c r="B178" s="19" t="s">
        <v>305</v>
      </c>
      <c r="C178" s="16" t="s">
        <v>47</v>
      </c>
      <c r="D178" s="16" t="s">
        <v>516</v>
      </c>
      <c r="E178" s="16"/>
      <c r="F178" s="28" t="s">
        <v>7</v>
      </c>
      <c r="J178" s="19" t="s">
        <v>21</v>
      </c>
      <c r="L178" s="16" t="s">
        <v>157</v>
      </c>
      <c r="M178" s="20"/>
    </row>
    <row r="179" spans="1:260" ht="28.5" customHeight="1" x14ac:dyDescent="0.2">
      <c r="A179" s="20" t="str">
        <f t="shared" si="2"/>
        <v>Heat pump (existing)Model yearNumberBuilding/BuildingDetails/Systems/HVAC/HVACPlant/HeatPump/ModelYear</v>
      </c>
      <c r="B179" s="19" t="s">
        <v>305</v>
      </c>
      <c r="C179" s="16" t="s">
        <v>51</v>
      </c>
      <c r="D179" s="16" t="s">
        <v>503</v>
      </c>
      <c r="E179" s="16"/>
      <c r="F179" s="28" t="s">
        <v>7</v>
      </c>
      <c r="H179" s="21"/>
      <c r="I179" s="21"/>
      <c r="J179" s="19" t="s">
        <v>21</v>
      </c>
      <c r="K179" s="21"/>
      <c r="L179" s="16" t="s">
        <v>158</v>
      </c>
      <c r="M179" s="20"/>
    </row>
    <row r="180" spans="1:260" ht="28.5" customHeight="1" x14ac:dyDescent="0.2">
      <c r="A180" s="20" t="str">
        <f t="shared" si="2"/>
        <v>Heat pump (new)Annual cooling efficiency unitsEnumerationBuilding/BuildingDetails/Systems/HVAC/HVACPlant/HeatPump/AnnualCoolEfficiency/Unit</v>
      </c>
      <c r="B180" s="19" t="s">
        <v>302</v>
      </c>
      <c r="C180" s="19" t="s">
        <v>143</v>
      </c>
      <c r="D180" s="16" t="s">
        <v>504</v>
      </c>
      <c r="F180" s="28" t="s">
        <v>20</v>
      </c>
      <c r="H180" s="21"/>
      <c r="I180" s="21"/>
      <c r="J180" s="19" t="s">
        <v>296</v>
      </c>
      <c r="K180" s="19" t="s">
        <v>178</v>
      </c>
      <c r="L180" s="16" t="s">
        <v>144</v>
      </c>
      <c r="M180" s="20"/>
    </row>
    <row r="181" spans="1:260" ht="28.5" customHeight="1" x14ac:dyDescent="0.2">
      <c r="A181" s="20" t="str">
        <f t="shared" si="2"/>
        <v>Heat pump (new)Annual cooling efficiency valueNumberBuilding/BuildingDetails/Systems/HVAC/HVACPlant/HeatPump/AnnualCoolEfficiency/Value</v>
      </c>
      <c r="B181" s="19" t="s">
        <v>302</v>
      </c>
      <c r="C181" s="19" t="s">
        <v>40</v>
      </c>
      <c r="D181" s="16" t="s">
        <v>503</v>
      </c>
      <c r="F181" s="28" t="s">
        <v>20</v>
      </c>
      <c r="H181" s="21"/>
      <c r="I181" s="21"/>
      <c r="J181" s="19" t="s">
        <v>296</v>
      </c>
      <c r="K181" s="19" t="s">
        <v>178</v>
      </c>
      <c r="L181" s="16" t="s">
        <v>145</v>
      </c>
      <c r="M181" s="20"/>
    </row>
    <row r="182" spans="1:260" ht="28.5" customHeight="1" x14ac:dyDescent="0.2">
      <c r="A182" s="20" t="str">
        <f t="shared" si="2"/>
        <v>Heat pump (new)Annual heating efficiency unitsEnumerationBuilding/BuildingDetails/Systems/HVAC/HVACPlant/HeatPump/AnnualHeatEfficiency/Unit</v>
      </c>
      <c r="B182" s="19" t="s">
        <v>302</v>
      </c>
      <c r="C182" s="19" t="s">
        <v>152</v>
      </c>
      <c r="D182" s="16" t="s">
        <v>504</v>
      </c>
      <c r="F182" s="28" t="s">
        <v>20</v>
      </c>
      <c r="H182" s="21"/>
      <c r="I182" s="21"/>
      <c r="J182" s="19" t="s">
        <v>296</v>
      </c>
      <c r="K182" s="19" t="s">
        <v>178</v>
      </c>
      <c r="L182" s="16" t="s">
        <v>153</v>
      </c>
      <c r="M182" s="20"/>
    </row>
    <row r="183" spans="1:260" ht="28.5" customHeight="1" x14ac:dyDescent="0.2">
      <c r="A183" s="20" t="str">
        <f t="shared" si="2"/>
        <v>Heat pump (new)Annual heating efficiency valueNumberBuilding/BuildingDetails/Systems/HVAC/HVACPlant/HeatPump/AnnualHeatEfficiency/Value</v>
      </c>
      <c r="B183" s="19" t="s">
        <v>302</v>
      </c>
      <c r="C183" s="19" t="s">
        <v>154</v>
      </c>
      <c r="D183" s="16" t="s">
        <v>503</v>
      </c>
      <c r="F183" s="28" t="s">
        <v>20</v>
      </c>
      <c r="H183" s="21"/>
      <c r="I183" s="21"/>
      <c r="J183" s="19" t="s">
        <v>296</v>
      </c>
      <c r="K183" s="19" t="s">
        <v>178</v>
      </c>
      <c r="L183" s="16" t="s">
        <v>155</v>
      </c>
      <c r="M183" s="20"/>
    </row>
    <row r="184" spans="1:260" ht="28.5" customHeight="1" x14ac:dyDescent="0.2">
      <c r="A184" s="20" t="str">
        <f t="shared" si="2"/>
        <v>Heat pump (new)Fraction cool load servedFractionBuilding/BuildingDetails/Systems/HVAC/HVACPlant/HeatPump/FractionCoolLoadServed</v>
      </c>
      <c r="B184" s="19" t="s">
        <v>302</v>
      </c>
      <c r="C184" s="19" t="s">
        <v>146</v>
      </c>
      <c r="D184" s="16" t="s">
        <v>505</v>
      </c>
      <c r="F184" s="28" t="s">
        <v>20</v>
      </c>
      <c r="H184" s="21"/>
      <c r="I184" s="21"/>
      <c r="J184" s="19" t="s">
        <v>296</v>
      </c>
      <c r="K184" s="21"/>
      <c r="L184" s="16" t="s">
        <v>147</v>
      </c>
      <c r="M184" s="20"/>
    </row>
    <row r="185" spans="1:260" ht="28.5" customHeight="1" x14ac:dyDescent="0.2">
      <c r="A185" s="20" t="str">
        <f t="shared" si="2"/>
        <v>Heat pump (new)Fraction heat load servedFractionBuilding/BuildingDetails/Systems/HVAC/HVACPlant/HeatPump/FractionHeatLoadServed</v>
      </c>
      <c r="B185" s="19" t="s">
        <v>302</v>
      </c>
      <c r="C185" s="19" t="s">
        <v>148</v>
      </c>
      <c r="D185" s="16" t="s">
        <v>505</v>
      </c>
      <c r="F185" s="28" t="s">
        <v>20</v>
      </c>
      <c r="H185" s="21"/>
      <c r="I185" s="21"/>
      <c r="J185" s="19" t="s">
        <v>296</v>
      </c>
      <c r="K185" s="21"/>
      <c r="L185" s="16" t="s">
        <v>149</v>
      </c>
      <c r="M185" s="20"/>
    </row>
    <row r="186" spans="1:260" ht="28.5" customHeight="1" x14ac:dyDescent="0.2">
      <c r="A186" s="20" t="str">
        <f t="shared" si="2"/>
        <v>Heat pump (new)Heat pump typeEnumerationBuilding/BuildingDetails/Systems/HVAC/HVACPlant/HeatPump/HeatPumpType</v>
      </c>
      <c r="B186" s="19" t="s">
        <v>302</v>
      </c>
      <c r="C186" s="19" t="s">
        <v>150</v>
      </c>
      <c r="D186" s="16" t="s">
        <v>504</v>
      </c>
      <c r="F186" s="28" t="s">
        <v>20</v>
      </c>
      <c r="H186" s="21"/>
      <c r="I186" s="21"/>
      <c r="J186" s="19" t="s">
        <v>296</v>
      </c>
      <c r="K186" s="19" t="s">
        <v>178</v>
      </c>
      <c r="L186" s="16" t="s">
        <v>151</v>
      </c>
      <c r="M186" s="20"/>
    </row>
    <row r="187" spans="1:260" ht="28.5" customHeight="1" x14ac:dyDescent="0.2">
      <c r="A187" s="20" t="str">
        <f t="shared" si="2"/>
        <v>Heat pump (new)ManufacturerTextBuilding/BuildingDetails/Systems/HVAC/HVACPlant/HeatPump/Manufacturer</v>
      </c>
      <c r="B187" s="19" t="s">
        <v>302</v>
      </c>
      <c r="C187" s="19" t="s">
        <v>45</v>
      </c>
      <c r="D187" s="16" t="s">
        <v>516</v>
      </c>
      <c r="F187" s="28" t="s">
        <v>7</v>
      </c>
      <c r="J187" s="19" t="s">
        <v>296</v>
      </c>
      <c r="K187" s="19" t="s">
        <v>178</v>
      </c>
      <c r="L187" s="16" t="s">
        <v>156</v>
      </c>
      <c r="M187" s="20"/>
    </row>
    <row r="188" spans="1:260" ht="28.5" customHeight="1" x14ac:dyDescent="0.2">
      <c r="A188" s="20" t="str">
        <f t="shared" si="2"/>
        <v>Heat pump (new)Model numberTextBuilding/BuildingDetails/Systems/HVAC/HVACPlant/HeatPump/ModelNumber</v>
      </c>
      <c r="B188" s="19" t="s">
        <v>302</v>
      </c>
      <c r="C188" s="19" t="s">
        <v>47</v>
      </c>
      <c r="D188" s="16" t="s">
        <v>516</v>
      </c>
      <c r="F188" s="28" t="s">
        <v>7</v>
      </c>
      <c r="J188" s="19" t="s">
        <v>296</v>
      </c>
      <c r="K188" s="19" t="s">
        <v>178</v>
      </c>
      <c r="L188" s="16" t="s">
        <v>157</v>
      </c>
      <c r="M188" s="20"/>
    </row>
    <row r="189" spans="1:260" s="27" customFormat="1" ht="28.5" customHeight="1" x14ac:dyDescent="0.2">
      <c r="A189" s="20" t="str">
        <f t="shared" si="2"/>
        <v>Heat pump (new)Model yearNumberBuilding/BuildingDetails/Systems/HVAC/HVACPlant/HeatPump/ModelYear</v>
      </c>
      <c r="B189" s="19" t="s">
        <v>302</v>
      </c>
      <c r="C189" s="19" t="s">
        <v>51</v>
      </c>
      <c r="D189" s="19" t="s">
        <v>503</v>
      </c>
      <c r="E189" s="19"/>
      <c r="F189" s="28" t="s">
        <v>7</v>
      </c>
      <c r="G189" s="19"/>
      <c r="H189" s="19"/>
      <c r="I189" s="19"/>
      <c r="J189" s="19" t="s">
        <v>296</v>
      </c>
      <c r="K189" s="19" t="s">
        <v>178</v>
      </c>
      <c r="L189" s="16" t="s">
        <v>158</v>
      </c>
      <c r="M189" s="20"/>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c r="HG189" s="19"/>
      <c r="HH189" s="19"/>
      <c r="HI189" s="19"/>
      <c r="HJ189" s="19"/>
      <c r="HK189" s="19"/>
      <c r="HL189" s="19"/>
      <c r="HM189" s="19"/>
      <c r="HN189" s="19"/>
      <c r="HO189" s="19"/>
      <c r="HP189" s="19"/>
      <c r="HQ189" s="19"/>
      <c r="HR189" s="19"/>
      <c r="HS189" s="19"/>
      <c r="HT189" s="19"/>
      <c r="HU189" s="19"/>
      <c r="HV189" s="19"/>
      <c r="HW189" s="19"/>
      <c r="HX189" s="19"/>
      <c r="HY189" s="19"/>
      <c r="HZ189" s="19"/>
      <c r="IA189" s="19"/>
      <c r="IB189" s="19"/>
      <c r="IC189" s="19"/>
      <c r="ID189" s="19"/>
      <c r="IE189" s="19"/>
      <c r="IF189" s="19"/>
      <c r="IG189" s="19"/>
      <c r="IH189" s="19"/>
      <c r="II189" s="19"/>
      <c r="IJ189" s="19"/>
      <c r="IK189" s="19"/>
      <c r="IL189" s="19"/>
      <c r="IM189" s="19"/>
      <c r="IN189" s="19"/>
      <c r="IO189" s="19"/>
      <c r="IP189" s="19"/>
      <c r="IQ189" s="19"/>
      <c r="IR189" s="19"/>
      <c r="IS189" s="19"/>
      <c r="IT189" s="19"/>
      <c r="IU189" s="19"/>
      <c r="IV189" s="19"/>
      <c r="IW189" s="19"/>
      <c r="IX189" s="19"/>
      <c r="IY189" s="19"/>
      <c r="IZ189" s="20"/>
    </row>
    <row r="190" spans="1:260" ht="28.5" customHeight="1" x14ac:dyDescent="0.2">
      <c r="A190" s="20" t="str">
        <f t="shared" si="2"/>
        <v>Heat pump (new)Replaced system (1)System IDProject/ProjectDetails/Measures/Measure/ReplacedComponents/ReplacedComponent</v>
      </c>
      <c r="B190" s="19" t="s">
        <v>302</v>
      </c>
      <c r="C190" s="19" t="s">
        <v>303</v>
      </c>
      <c r="D190" s="16" t="s">
        <v>117</v>
      </c>
      <c r="F190" s="28" t="s">
        <v>20</v>
      </c>
      <c r="J190" s="19" t="s">
        <v>296</v>
      </c>
      <c r="K190" s="19" t="s">
        <v>178</v>
      </c>
      <c r="L190" s="19" t="s">
        <v>298</v>
      </c>
      <c r="M190" s="20"/>
    </row>
    <row r="191" spans="1:260" ht="28.5" customHeight="1" x14ac:dyDescent="0.2">
      <c r="A191" s="20" t="str">
        <f t="shared" si="2"/>
        <v>Heat pump (new)Replaced system (2)System IDProject/ProjectDetails/Measures/Measure/ReplacedComponents/ReplacedComponent</v>
      </c>
      <c r="B191" s="19" t="s">
        <v>302</v>
      </c>
      <c r="C191" s="19" t="s">
        <v>304</v>
      </c>
      <c r="D191" s="19" t="s">
        <v>117</v>
      </c>
      <c r="F191" s="28" t="s">
        <v>7</v>
      </c>
      <c r="H191" s="21"/>
      <c r="I191" s="21"/>
      <c r="J191" s="19" t="s">
        <v>296</v>
      </c>
      <c r="K191" s="19" t="s">
        <v>178</v>
      </c>
      <c r="L191" s="19" t="s">
        <v>298</v>
      </c>
      <c r="M191" s="20"/>
    </row>
    <row r="192" spans="1:260" ht="28.5" customHeight="1" x14ac:dyDescent="0.2">
      <c r="A192" s="20" t="str">
        <f t="shared" si="2"/>
        <v>Heat pump (new)Third party certificationEnumerationBuilding/BuildingDetails/Systems/HVAC/HVACPlant/HeatPump/ThirdPartyCertification</v>
      </c>
      <c r="B192" s="23" t="s">
        <v>302</v>
      </c>
      <c r="C192" s="23" t="s">
        <v>58</v>
      </c>
      <c r="D192" s="23" t="s">
        <v>504</v>
      </c>
      <c r="E192" s="23"/>
      <c r="F192" s="56" t="s">
        <v>20</v>
      </c>
      <c r="G192" s="23" t="s">
        <v>640</v>
      </c>
      <c r="H192" s="16"/>
      <c r="I192" s="16"/>
      <c r="J192" s="19" t="s">
        <v>296</v>
      </c>
      <c r="K192" s="19" t="s">
        <v>178</v>
      </c>
      <c r="L192" s="16" t="s">
        <v>654</v>
      </c>
      <c r="M192" s="20"/>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8"/>
      <c r="IM192" s="18"/>
      <c r="IN192" s="20"/>
      <c r="IO192" s="20"/>
      <c r="IP192" s="20"/>
      <c r="IQ192" s="20"/>
      <c r="IR192" s="20"/>
      <c r="IS192" s="20"/>
      <c r="IT192" s="20"/>
      <c r="IU192" s="20"/>
      <c r="IV192" s="20"/>
      <c r="IW192" s="20"/>
      <c r="IX192" s="20"/>
      <c r="IY192" s="20"/>
    </row>
    <row r="193" spans="1:260" ht="28.5" customHeight="1" x14ac:dyDescent="0.2">
      <c r="A193" s="20" t="str">
        <f t="shared" si="2"/>
        <v>Heating (existing)Annual heating efficiency unitsEnumerationBuilding/BuildingDetails/Systems/HVAC/HVACPlant/HeatingSystem/AnnualHeatingEfficiency/Unit</v>
      </c>
      <c r="B193" s="19" t="s">
        <v>307</v>
      </c>
      <c r="C193" s="19" t="s">
        <v>152</v>
      </c>
      <c r="D193" s="19" t="s">
        <v>504</v>
      </c>
      <c r="F193" s="28" t="s">
        <v>20</v>
      </c>
      <c r="H193" s="21"/>
      <c r="I193" s="21"/>
      <c r="J193" s="19" t="s">
        <v>21</v>
      </c>
      <c r="K193" s="21"/>
      <c r="L193" s="19" t="s">
        <v>162</v>
      </c>
      <c r="M193" s="20"/>
    </row>
    <row r="194" spans="1:260" ht="28.5" customHeight="1" x14ac:dyDescent="0.2">
      <c r="A194" s="20" t="str">
        <f t="shared" si="2"/>
        <v>Heating (existing)Annual heating efficiency valueNumberBuilding/BuildingDetails/Systems/HVAC/HVACPlant/HeatingSystem/AnnualHeatingEfficiency/Value</v>
      </c>
      <c r="B194" s="19" t="s">
        <v>307</v>
      </c>
      <c r="C194" s="19" t="s">
        <v>154</v>
      </c>
      <c r="D194" s="19" t="s">
        <v>503</v>
      </c>
      <c r="F194" s="28" t="s">
        <v>20</v>
      </c>
      <c r="H194" s="21"/>
      <c r="I194" s="21"/>
      <c r="J194" s="19" t="s">
        <v>21</v>
      </c>
      <c r="K194" s="21"/>
      <c r="L194" s="19" t="s">
        <v>163</v>
      </c>
      <c r="M194" s="20"/>
    </row>
    <row r="195" spans="1:260" ht="28.5" customHeight="1" x14ac:dyDescent="0.2">
      <c r="A195" s="20" t="str">
        <f t="shared" ref="A195:A258" si="3">TRIM(CLEAN(B195&amp;C195&amp;D195&amp;L195))</f>
        <v>Heating (existing)Fraction of heating load servedFractionBuilding/BuildingDetails/Systems/HVAC/HVACPlant/HeatingSystem/FractionHeatLoadServed</v>
      </c>
      <c r="B195" s="19" t="s">
        <v>307</v>
      </c>
      <c r="C195" s="16" t="s">
        <v>159</v>
      </c>
      <c r="D195" s="16" t="s">
        <v>505</v>
      </c>
      <c r="E195" s="16"/>
      <c r="F195" s="28" t="s">
        <v>20</v>
      </c>
      <c r="J195" s="19" t="s">
        <v>21</v>
      </c>
      <c r="L195" s="16" t="s">
        <v>160</v>
      </c>
      <c r="M195" s="20"/>
    </row>
    <row r="196" spans="1:260" ht="28.5" customHeight="1" x14ac:dyDescent="0.2">
      <c r="A196" s="20" t="str">
        <f t="shared" si="3"/>
        <v>Heating (existing)FuelEnumerationBuilding/BuildingDetails/Systems/HVAC/HVACPlant/HeatingSystem/HeatingSystemFuel</v>
      </c>
      <c r="B196" s="19" t="s">
        <v>307</v>
      </c>
      <c r="C196" s="16" t="s">
        <v>74</v>
      </c>
      <c r="D196" s="16" t="s">
        <v>504</v>
      </c>
      <c r="E196" s="16"/>
      <c r="F196" s="28" t="s">
        <v>20</v>
      </c>
      <c r="H196" s="21"/>
      <c r="I196" s="21"/>
      <c r="J196" s="19" t="s">
        <v>21</v>
      </c>
      <c r="K196" s="21"/>
      <c r="L196" s="16" t="s">
        <v>161</v>
      </c>
      <c r="M196" s="20"/>
    </row>
    <row r="197" spans="1:260" ht="28.5" customHeight="1" x14ac:dyDescent="0.2">
      <c r="A197" s="20" t="str">
        <f t="shared" si="3"/>
        <v>Heating (existing)Heating system typeEnumerationBuilding/BuildingDetails/Systems/HVAC/HVACPlant/HeatingSystem/HeatingSystemType</v>
      </c>
      <c r="B197" s="19" t="s">
        <v>307</v>
      </c>
      <c r="C197" s="16" t="s">
        <v>168</v>
      </c>
      <c r="D197" s="16" t="s">
        <v>504</v>
      </c>
      <c r="E197" s="16"/>
      <c r="F197" s="28" t="s">
        <v>7</v>
      </c>
      <c r="H197" s="21"/>
      <c r="I197" s="21"/>
      <c r="J197" s="19" t="s">
        <v>21</v>
      </c>
      <c r="K197" s="21"/>
      <c r="L197" s="16" t="s">
        <v>169</v>
      </c>
      <c r="M197" s="20"/>
    </row>
    <row r="198" spans="1:260" ht="28.5" customHeight="1" x14ac:dyDescent="0.2">
      <c r="A198" s="20" t="str">
        <f t="shared" si="3"/>
        <v>Heating (existing)ManufacturerTextBuilding/BuildingDetails/Systems/HVAC/HVACPlant/HeatingSystem/Manufacturer</v>
      </c>
      <c r="B198" s="19" t="s">
        <v>307</v>
      </c>
      <c r="C198" s="19" t="s">
        <v>45</v>
      </c>
      <c r="D198" s="19" t="s">
        <v>516</v>
      </c>
      <c r="F198" s="28" t="s">
        <v>7</v>
      </c>
      <c r="H198" s="21"/>
      <c r="I198" s="21"/>
      <c r="J198" s="19" t="s">
        <v>21</v>
      </c>
      <c r="K198" s="21"/>
      <c r="L198" s="19" t="s">
        <v>166</v>
      </c>
      <c r="M198" s="20"/>
    </row>
    <row r="199" spans="1:260" ht="28.5" customHeight="1" x14ac:dyDescent="0.2">
      <c r="A199" s="20" t="str">
        <f t="shared" si="3"/>
        <v>Heating (existing)Model numberTextBuilding/BuildingDetails/Systems/HVAC/HVACPlant/HeatingSystem/ModelNumber</v>
      </c>
      <c r="B199" s="19" t="s">
        <v>307</v>
      </c>
      <c r="C199" s="19" t="s">
        <v>47</v>
      </c>
      <c r="D199" s="19" t="s">
        <v>516</v>
      </c>
      <c r="F199" s="28" t="s">
        <v>7</v>
      </c>
      <c r="H199" s="21"/>
      <c r="I199" s="21"/>
      <c r="J199" s="19" t="s">
        <v>21</v>
      </c>
      <c r="K199" s="21"/>
      <c r="L199" s="19" t="s">
        <v>167</v>
      </c>
      <c r="M199" s="20"/>
    </row>
    <row r="200" spans="1:260" ht="28.5" customHeight="1" x14ac:dyDescent="0.2">
      <c r="A200" s="20" t="str">
        <f t="shared" si="3"/>
        <v>Heating (existing)Model yearNumberBuilding/BuildingDetails/Systems/HVAC/HVACPlant/HeatingSystem/ModelYear</v>
      </c>
      <c r="B200" s="19" t="s">
        <v>307</v>
      </c>
      <c r="C200" s="19" t="s">
        <v>51</v>
      </c>
      <c r="D200" s="19" t="s">
        <v>503</v>
      </c>
      <c r="F200" s="28" t="s">
        <v>20</v>
      </c>
      <c r="H200" s="21"/>
      <c r="I200" s="21"/>
      <c r="J200" s="19" t="s">
        <v>21</v>
      </c>
      <c r="K200" s="21"/>
      <c r="L200" s="19" t="s">
        <v>173</v>
      </c>
      <c r="M200" s="20"/>
    </row>
    <row r="201" spans="1:260" s="27" customFormat="1" ht="28.5" customHeight="1" x14ac:dyDescent="0.2">
      <c r="A201" s="20" t="str">
        <f t="shared" si="3"/>
        <v>Heating (existing)Unit locationEnumerationBuilding/BuildingDetails/Systems/HVAC/HVACPlant/HeatingSystem/UnitLocation</v>
      </c>
      <c r="B201" s="19" t="s">
        <v>307</v>
      </c>
      <c r="C201" s="19" t="s">
        <v>164</v>
      </c>
      <c r="D201" s="19" t="s">
        <v>504</v>
      </c>
      <c r="E201" s="19"/>
      <c r="F201" s="28" t="s">
        <v>20</v>
      </c>
      <c r="G201" s="19"/>
      <c r="H201" s="21"/>
      <c r="I201" s="21"/>
      <c r="J201" s="19" t="s">
        <v>21</v>
      </c>
      <c r="K201" s="21"/>
      <c r="L201" s="19" t="s">
        <v>165</v>
      </c>
      <c r="M201" s="20"/>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c r="FZ201" s="19"/>
      <c r="GA201" s="19"/>
      <c r="GB201" s="19"/>
      <c r="GC201" s="19"/>
      <c r="GD201" s="19"/>
      <c r="GE201" s="19"/>
      <c r="GF201" s="19"/>
      <c r="GG201" s="19"/>
      <c r="GH201" s="19"/>
      <c r="GI201" s="19"/>
      <c r="GJ201" s="19"/>
      <c r="GK201" s="19"/>
      <c r="GL201" s="19"/>
      <c r="GM201" s="19"/>
      <c r="GN201" s="19"/>
      <c r="GO201" s="19"/>
      <c r="GP201" s="19"/>
      <c r="GQ201" s="19"/>
      <c r="GR201" s="19"/>
      <c r="GS201" s="19"/>
      <c r="GT201" s="19"/>
      <c r="GU201" s="19"/>
      <c r="GV201" s="19"/>
      <c r="GW201" s="19"/>
      <c r="GX201" s="19"/>
      <c r="GY201" s="19"/>
      <c r="GZ201" s="19"/>
      <c r="HA201" s="19"/>
      <c r="HB201" s="19"/>
      <c r="HC201" s="19"/>
      <c r="HD201" s="19"/>
      <c r="HE201" s="19"/>
      <c r="HF201" s="19"/>
      <c r="HG201" s="19"/>
      <c r="HH201" s="19"/>
      <c r="HI201" s="19"/>
      <c r="HJ201" s="19"/>
      <c r="HK201" s="19"/>
      <c r="HL201" s="19"/>
      <c r="HM201" s="19"/>
      <c r="HN201" s="19"/>
      <c r="HO201" s="19"/>
      <c r="HP201" s="19"/>
      <c r="HQ201" s="19"/>
      <c r="HR201" s="19"/>
      <c r="HS201" s="19"/>
      <c r="HT201" s="19"/>
      <c r="HU201" s="19"/>
      <c r="HV201" s="19"/>
      <c r="HW201" s="19"/>
      <c r="HX201" s="19"/>
      <c r="HY201" s="19"/>
      <c r="HZ201" s="19"/>
      <c r="IA201" s="19"/>
      <c r="IB201" s="19"/>
      <c r="IC201" s="19"/>
      <c r="ID201" s="19"/>
      <c r="IE201" s="19"/>
      <c r="IF201" s="19"/>
      <c r="IG201" s="19"/>
      <c r="IH201" s="19"/>
      <c r="II201" s="19"/>
      <c r="IJ201" s="19"/>
      <c r="IK201" s="19"/>
      <c r="IL201" s="19"/>
      <c r="IM201" s="19"/>
      <c r="IN201" s="19"/>
      <c r="IO201" s="19"/>
      <c r="IP201" s="19"/>
      <c r="IQ201" s="19"/>
      <c r="IR201" s="19"/>
      <c r="IS201" s="19"/>
      <c r="IT201" s="19"/>
      <c r="IU201" s="19"/>
      <c r="IV201" s="19"/>
      <c r="IW201" s="19"/>
      <c r="IX201" s="19"/>
      <c r="IY201" s="19"/>
      <c r="IZ201" s="20"/>
    </row>
    <row r="202" spans="1:260" ht="28.5" customHeight="1" x14ac:dyDescent="0.2">
      <c r="A202" s="20" t="str">
        <f t="shared" si="3"/>
        <v>Heating (new)Annual heating efficiency unitsEnumerationBuilding/BuildingDetails/Systems/HVAC/HVACPlant/HeatingSystem/AnnualHeatingEfficiency/Unit</v>
      </c>
      <c r="B202" s="19" t="s">
        <v>306</v>
      </c>
      <c r="C202" s="19" t="s">
        <v>152</v>
      </c>
      <c r="D202" s="19" t="s">
        <v>504</v>
      </c>
      <c r="F202" s="28" t="s">
        <v>20</v>
      </c>
      <c r="J202" s="19" t="s">
        <v>296</v>
      </c>
      <c r="K202" s="19" t="s">
        <v>178</v>
      </c>
      <c r="L202" s="19" t="s">
        <v>162</v>
      </c>
      <c r="M202" s="20"/>
    </row>
    <row r="203" spans="1:260" ht="28.5" customHeight="1" x14ac:dyDescent="0.2">
      <c r="A203" s="20" t="str">
        <f t="shared" si="3"/>
        <v>Heating (new)Annual heating efficiency valueNumberBuilding/BuildingDetails/Systems/HVAC/HVACPlant/HeatingSystem/AnnualHeatingEfficiency/Value</v>
      </c>
      <c r="B203" s="19" t="s">
        <v>306</v>
      </c>
      <c r="C203" s="19" t="s">
        <v>154</v>
      </c>
      <c r="D203" s="19" t="s">
        <v>503</v>
      </c>
      <c r="F203" s="28" t="s">
        <v>20</v>
      </c>
      <c r="H203" s="21"/>
      <c r="I203" s="21"/>
      <c r="J203" s="19" t="s">
        <v>296</v>
      </c>
      <c r="K203" s="19" t="s">
        <v>178</v>
      </c>
      <c r="L203" s="19" t="s">
        <v>163</v>
      </c>
      <c r="M203" s="20"/>
    </row>
    <row r="204" spans="1:260" ht="28.5" customHeight="1" x14ac:dyDescent="0.2">
      <c r="A204" s="20" t="str">
        <f t="shared" si="3"/>
        <v>Heating (new)Fraction of heating load servedFractionBuilding/BuildingDetails/Systems/HVAC/HVACPlant/HeatingSystem/FractionHeatLoadServed</v>
      </c>
      <c r="B204" s="19" t="s">
        <v>306</v>
      </c>
      <c r="C204" s="16" t="s">
        <v>159</v>
      </c>
      <c r="D204" s="16" t="s">
        <v>505</v>
      </c>
      <c r="F204" s="28" t="s">
        <v>20</v>
      </c>
      <c r="J204" s="19" t="s">
        <v>296</v>
      </c>
      <c r="L204" s="16" t="s">
        <v>160</v>
      </c>
      <c r="M204" s="20"/>
    </row>
    <row r="205" spans="1:260" ht="28.5" customHeight="1" x14ac:dyDescent="0.2">
      <c r="A205" s="20" t="str">
        <f t="shared" si="3"/>
        <v>Heating (new)FuelEnumerationBuilding/BuildingDetails/Systems/HVAC/HVACPlant/HeatingSystem/HeatingSystemFuel</v>
      </c>
      <c r="B205" s="19" t="s">
        <v>306</v>
      </c>
      <c r="C205" s="16" t="s">
        <v>74</v>
      </c>
      <c r="D205" s="16" t="s">
        <v>504</v>
      </c>
      <c r="F205" s="28" t="s">
        <v>20</v>
      </c>
      <c r="J205" s="19" t="s">
        <v>296</v>
      </c>
      <c r="K205" s="19" t="s">
        <v>178</v>
      </c>
      <c r="L205" s="16" t="s">
        <v>161</v>
      </c>
      <c r="M205" s="20"/>
    </row>
    <row r="206" spans="1:260" ht="28.5" customHeight="1" x14ac:dyDescent="0.2">
      <c r="A206" s="20" t="str">
        <f t="shared" si="3"/>
        <v>Heating (new)Heating system typeEnumerationBuilding/BuildingDetails/Systems/HVAC/HVACPlant/HeatingSystem/HeatingSystemType</v>
      </c>
      <c r="B206" s="19" t="s">
        <v>306</v>
      </c>
      <c r="C206" s="16" t="s">
        <v>168</v>
      </c>
      <c r="D206" s="16" t="s">
        <v>504</v>
      </c>
      <c r="F206" s="28" t="s">
        <v>20</v>
      </c>
      <c r="J206" s="19" t="s">
        <v>296</v>
      </c>
      <c r="K206" s="19" t="s">
        <v>178</v>
      </c>
      <c r="L206" s="16" t="s">
        <v>169</v>
      </c>
      <c r="M206" s="20"/>
    </row>
    <row r="207" spans="1:260" ht="28.5" customHeight="1" x14ac:dyDescent="0.2">
      <c r="A207" s="20" t="str">
        <f t="shared" si="3"/>
        <v>Heating (new)ManufacturerTextBuilding/BuildingDetails/Systems/HVAC/HVACPlant/HeatingSystem/Manufacturer</v>
      </c>
      <c r="B207" s="19" t="s">
        <v>306</v>
      </c>
      <c r="C207" s="19" t="s">
        <v>45</v>
      </c>
      <c r="D207" s="19" t="s">
        <v>516</v>
      </c>
      <c r="F207" s="28" t="s">
        <v>7</v>
      </c>
      <c r="J207" s="19" t="s">
        <v>296</v>
      </c>
      <c r="K207" s="19" t="s">
        <v>178</v>
      </c>
      <c r="L207" s="19" t="s">
        <v>166</v>
      </c>
      <c r="M207" s="20"/>
    </row>
    <row r="208" spans="1:260" ht="28.5" customHeight="1" x14ac:dyDescent="0.2">
      <c r="A208" s="20" t="str">
        <f t="shared" si="3"/>
        <v>Heating (new)Model numberTextBuilding/BuildingDetails/Systems/HVAC/HVACPlant/HeatingSystem/ModelNumber</v>
      </c>
      <c r="B208" s="19" t="s">
        <v>306</v>
      </c>
      <c r="C208" s="19" t="s">
        <v>47</v>
      </c>
      <c r="D208" s="19" t="s">
        <v>516</v>
      </c>
      <c r="F208" s="28" t="s">
        <v>7</v>
      </c>
      <c r="H208" s="21"/>
      <c r="I208" s="21"/>
      <c r="J208" s="19" t="s">
        <v>296</v>
      </c>
      <c r="K208" s="19" t="s">
        <v>178</v>
      </c>
      <c r="L208" s="19" t="s">
        <v>167</v>
      </c>
      <c r="M208" s="20"/>
    </row>
    <row r="209" spans="1:260" ht="28.5" customHeight="1" x14ac:dyDescent="0.2">
      <c r="A209" s="20" t="str">
        <f t="shared" si="3"/>
        <v>Heating (new)Model yearNumberBuilding/BuildingDetails/Systems/HVAC/HVACPlant/HeatingSystem/ModelYear</v>
      </c>
      <c r="B209" s="19" t="s">
        <v>306</v>
      </c>
      <c r="C209" s="19" t="s">
        <v>51</v>
      </c>
      <c r="D209" s="19" t="s">
        <v>503</v>
      </c>
      <c r="F209" s="28" t="s">
        <v>7</v>
      </c>
      <c r="H209" s="21"/>
      <c r="I209" s="21"/>
      <c r="J209" s="19" t="s">
        <v>296</v>
      </c>
      <c r="K209" s="19" t="s">
        <v>178</v>
      </c>
      <c r="L209" s="19" t="s">
        <v>173</v>
      </c>
      <c r="M209" s="20"/>
    </row>
    <row r="210" spans="1:260" ht="28.5" customHeight="1" x14ac:dyDescent="0.2">
      <c r="A210" s="20" t="str">
        <f t="shared" si="3"/>
        <v>Heating (new)Replaced systemSystem IDProject/ProjectDetails/Measures/Measure/ReplacedComponents/ReplacedComponent</v>
      </c>
      <c r="B210" s="19" t="s">
        <v>306</v>
      </c>
      <c r="C210" s="19" t="s">
        <v>297</v>
      </c>
      <c r="D210" s="19" t="s">
        <v>117</v>
      </c>
      <c r="F210" s="28" t="s">
        <v>20</v>
      </c>
      <c r="J210" s="19" t="s">
        <v>296</v>
      </c>
      <c r="L210" s="19" t="s">
        <v>298</v>
      </c>
      <c r="M210" s="20"/>
    </row>
    <row r="211" spans="1:260" ht="28.5" customHeight="1" x14ac:dyDescent="0.2">
      <c r="A211" s="20" t="str">
        <f t="shared" si="3"/>
        <v>Heating (new)Unit locationEnumerationBuilding/BuildingDetails/Systems/HVAC/HVACPlant/HeatingSystem/UnitLocation</v>
      </c>
      <c r="B211" s="19" t="s">
        <v>306</v>
      </c>
      <c r="C211" s="19" t="s">
        <v>164</v>
      </c>
      <c r="D211" s="19" t="s">
        <v>504</v>
      </c>
      <c r="F211" s="28" t="s">
        <v>20</v>
      </c>
      <c r="H211" s="21"/>
      <c r="I211" s="21"/>
      <c r="J211" s="19" t="s">
        <v>296</v>
      </c>
      <c r="K211" s="21"/>
      <c r="L211" s="19" t="s">
        <v>165</v>
      </c>
      <c r="M211" s="20"/>
    </row>
    <row r="212" spans="1:260" ht="28.5" customHeight="1" x14ac:dyDescent="0.2">
      <c r="A212" s="20" t="str">
        <f t="shared" si="3"/>
        <v>HVAC distribution (existing)Annual cooling distribution system efficiencyNumberBuilding/BuildingDetails/Systems/HVAC/HVACDistribution/AnnualCoolingDistributionSystemEfficiency</v>
      </c>
      <c r="B212" s="19" t="s">
        <v>308</v>
      </c>
      <c r="C212" s="19" t="s">
        <v>339</v>
      </c>
      <c r="D212" s="19" t="s">
        <v>503</v>
      </c>
      <c r="E212" s="19" t="s">
        <v>556</v>
      </c>
      <c r="F212" s="28" t="s">
        <v>7</v>
      </c>
      <c r="J212" s="19" t="s">
        <v>21</v>
      </c>
      <c r="L212" s="19" t="s">
        <v>461</v>
      </c>
    </row>
    <row r="213" spans="1:260" ht="28.5" customHeight="1" x14ac:dyDescent="0.2">
      <c r="A213" s="20" t="str">
        <f t="shared" si="3"/>
        <v>HVAC distribution (existing)Annual heating distribution system efficiencyNumberBuilding/BuildingDetails/Systems/HVAC/HVACDistribution/AnnualHeatingDistributionSystemEfficiency</v>
      </c>
      <c r="B213" s="19" t="s">
        <v>308</v>
      </c>
      <c r="C213" s="19" t="s">
        <v>338</v>
      </c>
      <c r="D213" s="19" t="s">
        <v>503</v>
      </c>
      <c r="E213" s="19" t="s">
        <v>555</v>
      </c>
      <c r="F213" s="28" t="s">
        <v>7</v>
      </c>
      <c r="J213" s="19" t="s">
        <v>21</v>
      </c>
      <c r="L213" s="19" t="s">
        <v>460</v>
      </c>
    </row>
    <row r="214" spans="1:260" ht="28.5" customHeight="1" x14ac:dyDescent="0.2">
      <c r="A214" s="20" t="str">
        <f t="shared" si="3"/>
        <v>HVAC distribution (existing)Conditioned floor area servedNumber (sq.ft.)Building/BuildingDetails/Systems/HVAC/HVACDistribution/ConditionedFloorAreaServed</v>
      </c>
      <c r="B214" s="19" t="s">
        <v>308</v>
      </c>
      <c r="C214" s="19" t="s">
        <v>174</v>
      </c>
      <c r="D214" s="19" t="s">
        <v>584</v>
      </c>
      <c r="E214" s="19" t="s">
        <v>557</v>
      </c>
      <c r="F214" s="28" t="s">
        <v>20</v>
      </c>
      <c r="J214" s="19" t="s">
        <v>21</v>
      </c>
      <c r="L214" s="19" t="s">
        <v>175</v>
      </c>
      <c r="M214" s="20"/>
    </row>
    <row r="215" spans="1:260" ht="28.5" customHeight="1" x14ac:dyDescent="0.2">
      <c r="A215" s="20" t="str">
        <f t="shared" si="3"/>
        <v>HVAC distribution (existing)Duct insulation R-valueNumberBuilding/BuildingDetails/Systems/HVAC/HVACDistribution/DistributionSystemType/AirDistribution/Ducts/DuctInsulationRValue</v>
      </c>
      <c r="B215" s="19" t="s">
        <v>308</v>
      </c>
      <c r="C215" s="19" t="s">
        <v>188</v>
      </c>
      <c r="D215" s="19" t="s">
        <v>503</v>
      </c>
      <c r="F215" s="28" t="s">
        <v>20</v>
      </c>
      <c r="J215" s="19" t="s">
        <v>21</v>
      </c>
      <c r="L215" s="19" t="s">
        <v>189</v>
      </c>
      <c r="M215" s="20"/>
    </row>
    <row r="216" spans="1:260" ht="28.5" customHeight="1" x14ac:dyDescent="0.2">
      <c r="A216" s="20" t="str">
        <f t="shared" si="3"/>
        <v>HVAC distribution (existing)Duct leakage test unit of measurementEnumerationBuilding/BuildingDetails/Systems/HVAC/HVACDistribution/DistributionSystemType/AirDistribution/DuctLeakageMeasurement/DuctLeakage/Units</v>
      </c>
      <c r="B216" s="19" t="s">
        <v>308</v>
      </c>
      <c r="C216" s="19" t="s">
        <v>180</v>
      </c>
      <c r="D216" s="19" t="s">
        <v>504</v>
      </c>
      <c r="F216" s="28" t="s">
        <v>20</v>
      </c>
      <c r="J216" s="19" t="s">
        <v>177</v>
      </c>
      <c r="K216" s="19" t="s">
        <v>178</v>
      </c>
      <c r="L216" s="19" t="s">
        <v>181</v>
      </c>
      <c r="M216" s="20"/>
    </row>
    <row r="217" spans="1:260" ht="28.5" customHeight="1" x14ac:dyDescent="0.2">
      <c r="A217" s="20" t="str">
        <f t="shared" si="3"/>
        <v>HVAC distribution (existing)Duct locationEnumerationBuilding/BuildingDetails/Systems/HVAC/HVACDistribution/DistributionSystemType/AirDistribution/Ducts/DuctLocation</v>
      </c>
      <c r="B217" s="19" t="s">
        <v>308</v>
      </c>
      <c r="C217" s="19" t="s">
        <v>182</v>
      </c>
      <c r="D217" s="19" t="s">
        <v>504</v>
      </c>
      <c r="F217" s="28" t="s">
        <v>20</v>
      </c>
      <c r="H217" s="21"/>
      <c r="I217" s="21"/>
      <c r="J217" s="19" t="s">
        <v>21</v>
      </c>
      <c r="K217" s="21"/>
      <c r="L217" s="19" t="s">
        <v>183</v>
      </c>
      <c r="M217" s="20"/>
    </row>
    <row r="218" spans="1:260" ht="28.5" customHeight="1" x14ac:dyDescent="0.2">
      <c r="A218" s="20" t="str">
        <f t="shared" si="3"/>
        <v>HVAC distribution (existing)Duct materialEnumerationBuilding/BuildingDetails/Systems/HVAC/HVACDistribution/DistributionSystemType/AirDistribution/Ducts/DuctMaterial</v>
      </c>
      <c r="B218" s="19" t="s">
        <v>308</v>
      </c>
      <c r="C218" s="19" t="s">
        <v>184</v>
      </c>
      <c r="D218" s="19" t="s">
        <v>504</v>
      </c>
      <c r="F218" s="28" t="s">
        <v>20</v>
      </c>
      <c r="H218" s="21"/>
      <c r="I218" s="21"/>
      <c r="J218" s="19" t="s">
        <v>21</v>
      </c>
      <c r="K218" s="21"/>
      <c r="L218" s="19" t="s">
        <v>185</v>
      </c>
      <c r="M218" s="20"/>
    </row>
    <row r="219" spans="1:260" ht="28.5" customHeight="1" x14ac:dyDescent="0.2">
      <c r="A219" s="20" t="str">
        <f t="shared" si="3"/>
        <v>HVAC distribution (existing)Duct system sealedBooleanBuilding/BuildingDetails/Systems/HVAC/HVACDistribution/HVACDistributionImprovementInfo/DuctSystemSealed</v>
      </c>
      <c r="B219" s="19" t="s">
        <v>308</v>
      </c>
      <c r="C219" s="19" t="s">
        <v>186</v>
      </c>
      <c r="D219" s="19" t="s">
        <v>520</v>
      </c>
      <c r="F219" s="28" t="s">
        <v>20</v>
      </c>
      <c r="J219" s="19" t="s">
        <v>21</v>
      </c>
      <c r="L219" s="19" t="s">
        <v>187</v>
      </c>
      <c r="M219" s="20"/>
    </row>
    <row r="220" spans="1:260" ht="28.5" customHeight="1" x14ac:dyDescent="0.2">
      <c r="A220" s="20" t="str">
        <f t="shared" si="3"/>
        <v>HVAC distribution (existing)Fraction duct areaFractionBuilding/BuildingDetails/Systems/HVAC/HVACDistribution/DistributionSystemType/AirDistribution/Ducts/FractionDuctArea</v>
      </c>
      <c r="B220" s="19" t="s">
        <v>308</v>
      </c>
      <c r="C220" s="19" t="s">
        <v>336</v>
      </c>
      <c r="D220" s="19" t="s">
        <v>505</v>
      </c>
      <c r="F220" s="28" t="s">
        <v>7</v>
      </c>
      <c r="J220" s="19" t="s">
        <v>21</v>
      </c>
      <c r="L220" s="19" t="s">
        <v>337</v>
      </c>
    </row>
    <row r="221" spans="1:260" ht="28.5" customHeight="1" x14ac:dyDescent="0.2">
      <c r="A221" s="20" t="str">
        <f t="shared" si="3"/>
        <v>HVAC distribution (existing)Measured duct leakageNumber (CFM)Building/BuildingDetails/Systems/HVAC/HVACDistribution/DistributionSystemType/AirDistribution/DuctLeakageMeasurement/DuctLeakage/Value</v>
      </c>
      <c r="B221" s="19" t="s">
        <v>308</v>
      </c>
      <c r="C221" s="19" t="s">
        <v>176</v>
      </c>
      <c r="D221" s="19" t="s">
        <v>558</v>
      </c>
      <c r="F221" s="28" t="s">
        <v>20</v>
      </c>
      <c r="J221" s="19" t="s">
        <v>177</v>
      </c>
      <c r="K221" s="19" t="s">
        <v>178</v>
      </c>
      <c r="L221" s="19" t="s">
        <v>179</v>
      </c>
      <c r="M221" s="20"/>
    </row>
    <row r="222" spans="1:260" ht="28.5" customHeight="1" x14ac:dyDescent="0.2">
      <c r="A222" s="20" t="str">
        <f t="shared" si="3"/>
        <v>HVAC distribution (new)Annual cooling distribution system efficiencyNumberBuilding/BuildingDetails/Systems/HVAC/HVACDistribution/AnnualCoolingDistributionSystemEfficiency</v>
      </c>
      <c r="B222" s="19" t="s">
        <v>499</v>
      </c>
      <c r="C222" s="19" t="s">
        <v>339</v>
      </c>
      <c r="D222" s="19" t="s">
        <v>503</v>
      </c>
      <c r="E222" s="19" t="s">
        <v>556</v>
      </c>
      <c r="F222" s="28" t="s">
        <v>7</v>
      </c>
      <c r="G222" s="19" t="s">
        <v>20</v>
      </c>
      <c r="J222" s="19" t="s">
        <v>21</v>
      </c>
      <c r="L222" s="19" t="s">
        <v>461</v>
      </c>
      <c r="M222" s="20"/>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8"/>
      <c r="IZ222" s="18"/>
    </row>
    <row r="223" spans="1:260" ht="28.5" customHeight="1" x14ac:dyDescent="0.2">
      <c r="A223" s="20" t="str">
        <f t="shared" si="3"/>
        <v>HVAC distribution (new)Annual heating distribution system efficiencyNumberBuilding/BuildingDetails/Systems/HVAC/HVACDistribution/AnnualHeatingDistributionSystemEfficiency</v>
      </c>
      <c r="B223" s="19" t="s">
        <v>499</v>
      </c>
      <c r="C223" s="19" t="s">
        <v>338</v>
      </c>
      <c r="D223" s="19" t="s">
        <v>503</v>
      </c>
      <c r="E223" s="19" t="s">
        <v>555</v>
      </c>
      <c r="F223" s="28" t="s">
        <v>7</v>
      </c>
      <c r="G223" s="19" t="s">
        <v>20</v>
      </c>
      <c r="J223" s="19" t="s">
        <v>21</v>
      </c>
      <c r="L223" s="19" t="s">
        <v>460</v>
      </c>
      <c r="M223" s="20"/>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8"/>
      <c r="IZ223" s="18"/>
    </row>
    <row r="224" spans="1:260" ht="28.5" customHeight="1" x14ac:dyDescent="0.2">
      <c r="A224" s="20" t="str">
        <f t="shared" si="3"/>
        <v>HVAC distribution (new)Conditioned floor area servedNumber (sq.ft.)Building/BuildingDetails/Systems/HVAC/HVACDistribution/ConditionedFloorAreaServed</v>
      </c>
      <c r="B224" s="19" t="s">
        <v>499</v>
      </c>
      <c r="C224" s="19" t="s">
        <v>174</v>
      </c>
      <c r="D224" s="19" t="s">
        <v>584</v>
      </c>
      <c r="E224" s="19" t="s">
        <v>557</v>
      </c>
      <c r="F224" s="28" t="s">
        <v>20</v>
      </c>
      <c r="H224" s="21"/>
      <c r="I224" s="21"/>
      <c r="J224" s="19" t="s">
        <v>296</v>
      </c>
      <c r="K224" s="21"/>
      <c r="L224" s="19" t="s">
        <v>175</v>
      </c>
      <c r="M224" s="20"/>
    </row>
    <row r="225" spans="1:259" ht="28.5" customHeight="1" x14ac:dyDescent="0.2">
      <c r="A225" s="20" t="str">
        <f t="shared" si="3"/>
        <v>HVAC distribution (new)Duct insulation R-valueNumberBuilding/BuildingDetails/Systems/HVAC/HVACDistribution/DistributionSystemType/AirDistribution/Ducts/DuctInsulationRValue</v>
      </c>
      <c r="B225" s="19" t="s">
        <v>499</v>
      </c>
      <c r="C225" s="19" t="s">
        <v>188</v>
      </c>
      <c r="D225" s="19" t="s">
        <v>503</v>
      </c>
      <c r="F225" s="28" t="s">
        <v>20</v>
      </c>
      <c r="J225" s="19" t="s">
        <v>296</v>
      </c>
      <c r="K225" s="19" t="s">
        <v>178</v>
      </c>
      <c r="L225" s="19" t="s">
        <v>189</v>
      </c>
      <c r="M225" s="20"/>
    </row>
    <row r="226" spans="1:259" ht="28.5" customHeight="1" x14ac:dyDescent="0.2">
      <c r="A226" s="20" t="str">
        <f t="shared" si="3"/>
        <v>HVAC distribution (new)Duct leakage test unit of measurementEnumerationBuilding/BuildingDetails/Systems/HVAC/HVACDistribution/DistributionSystemType/AirDistribution/DuctLeakageMeasurement/DuctLeakage/Units</v>
      </c>
      <c r="B226" s="19" t="s">
        <v>499</v>
      </c>
      <c r="C226" s="19" t="s">
        <v>180</v>
      </c>
      <c r="D226" s="19" t="s">
        <v>504</v>
      </c>
      <c r="F226" s="28" t="s">
        <v>20</v>
      </c>
      <c r="J226" s="19" t="s">
        <v>296</v>
      </c>
      <c r="K226" s="19" t="s">
        <v>178</v>
      </c>
      <c r="L226" s="19" t="s">
        <v>181</v>
      </c>
      <c r="M226" s="20"/>
    </row>
    <row r="227" spans="1:259" ht="28.5" customHeight="1" x14ac:dyDescent="0.2">
      <c r="A227" s="20" t="str">
        <f t="shared" si="3"/>
        <v>HVAC distribution (new)Duct locationEnumerationBuilding/BuildingDetails/Systems/HVAC/HVACDistribution/DistributionSystemType/AirDistribution/Ducts/DuctLocation</v>
      </c>
      <c r="B227" s="19" t="s">
        <v>499</v>
      </c>
      <c r="C227" s="19" t="s">
        <v>182</v>
      </c>
      <c r="D227" s="19" t="s">
        <v>504</v>
      </c>
      <c r="F227" s="28" t="s">
        <v>20</v>
      </c>
      <c r="H227" s="21"/>
      <c r="I227" s="21"/>
      <c r="J227" s="19" t="s">
        <v>296</v>
      </c>
      <c r="K227" s="21"/>
      <c r="L227" s="19" t="s">
        <v>183</v>
      </c>
      <c r="M227" s="20"/>
    </row>
    <row r="228" spans="1:259" ht="28.5" customHeight="1" x14ac:dyDescent="0.2">
      <c r="A228" s="20" t="str">
        <f t="shared" si="3"/>
        <v>HVAC distribution (new)Duct materialEnumerationBuilding/BuildingDetails/Systems/HVAC/HVACDistribution/DistributionSystemType/AirDistribution/Ducts/DuctMaterial</v>
      </c>
      <c r="B228" s="19" t="s">
        <v>499</v>
      </c>
      <c r="C228" s="19" t="s">
        <v>184</v>
      </c>
      <c r="D228" s="19" t="s">
        <v>504</v>
      </c>
      <c r="F228" s="28" t="s">
        <v>20</v>
      </c>
      <c r="J228" s="19" t="s">
        <v>296</v>
      </c>
      <c r="L228" s="19" t="s">
        <v>185</v>
      </c>
      <c r="M228" s="20"/>
    </row>
    <row r="229" spans="1:259" ht="28.5" customHeight="1" x14ac:dyDescent="0.2">
      <c r="A229" s="20" t="str">
        <f t="shared" si="3"/>
        <v>HVAC distribution (new)Duct system sealedBooleanBuilding/BuildingDetails/Systems/HVAC/HVACDistribution/HVACDistributionImprovementInfo/DuctSystemSealed</v>
      </c>
      <c r="B229" s="19" t="s">
        <v>499</v>
      </c>
      <c r="C229" s="19" t="s">
        <v>186</v>
      </c>
      <c r="D229" s="19" t="s">
        <v>520</v>
      </c>
      <c r="F229" s="28" t="s">
        <v>20</v>
      </c>
      <c r="J229" s="19" t="s">
        <v>296</v>
      </c>
      <c r="L229" s="19" t="s">
        <v>187</v>
      </c>
      <c r="M229" s="27"/>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c r="DR229" s="28"/>
      <c r="DS229" s="28"/>
      <c r="DT229" s="28"/>
      <c r="DU229" s="28"/>
      <c r="DV229" s="28"/>
      <c r="DW229" s="28"/>
      <c r="DX229" s="28"/>
      <c r="DY229" s="28"/>
      <c r="DZ229" s="28"/>
      <c r="EA229" s="28"/>
      <c r="EB229" s="28"/>
      <c r="EC229" s="28"/>
      <c r="ED229" s="28"/>
      <c r="EE229" s="28"/>
      <c r="EF229" s="28"/>
      <c r="EG229" s="28"/>
      <c r="EH229" s="28"/>
      <c r="EI229" s="28"/>
      <c r="EJ229" s="28"/>
      <c r="EK229" s="28"/>
      <c r="EL229" s="28"/>
      <c r="EM229" s="28"/>
      <c r="EN229" s="28"/>
      <c r="EO229" s="28"/>
      <c r="EP229" s="28"/>
      <c r="EQ229" s="28"/>
      <c r="ER229" s="28"/>
      <c r="ES229" s="28"/>
      <c r="ET229" s="28"/>
      <c r="EU229" s="28"/>
      <c r="EV229" s="28"/>
      <c r="EW229" s="28"/>
      <c r="EX229" s="28"/>
      <c r="EY229" s="28"/>
      <c r="EZ229" s="28"/>
      <c r="FA229" s="28"/>
      <c r="FB229" s="28"/>
      <c r="FC229" s="28"/>
      <c r="FD229" s="28"/>
      <c r="FE229" s="28"/>
      <c r="FF229" s="28"/>
      <c r="FG229" s="28"/>
      <c r="FH229" s="28"/>
      <c r="FI229" s="28"/>
      <c r="FJ229" s="28"/>
      <c r="FK229" s="28"/>
      <c r="FL229" s="28"/>
      <c r="FM229" s="28"/>
      <c r="FN229" s="28"/>
      <c r="FO229" s="28"/>
      <c r="FP229" s="28"/>
      <c r="FQ229" s="28"/>
      <c r="FR229" s="28"/>
      <c r="FS229" s="28"/>
      <c r="FT229" s="28"/>
      <c r="FU229" s="28"/>
      <c r="FV229" s="28"/>
      <c r="FW229" s="28"/>
      <c r="FX229" s="28"/>
      <c r="FY229" s="28"/>
      <c r="FZ229" s="28"/>
      <c r="GA229" s="28"/>
      <c r="GB229" s="28"/>
      <c r="GC229" s="28"/>
      <c r="GD229" s="28"/>
      <c r="GE229" s="28"/>
      <c r="GF229" s="28"/>
      <c r="GG229" s="28"/>
      <c r="GH229" s="28"/>
      <c r="GI229" s="28"/>
      <c r="GJ229" s="28"/>
      <c r="GK229" s="28"/>
      <c r="GL229" s="28"/>
      <c r="GM229" s="28"/>
      <c r="GN229" s="28"/>
      <c r="GO229" s="28"/>
      <c r="GP229" s="28"/>
      <c r="GQ229" s="28"/>
      <c r="GR229" s="28"/>
      <c r="GS229" s="28"/>
      <c r="GT229" s="28"/>
      <c r="GU229" s="28"/>
      <c r="GV229" s="28"/>
      <c r="GW229" s="28"/>
      <c r="GX229" s="28"/>
      <c r="GY229" s="28"/>
      <c r="GZ229" s="28"/>
      <c r="HA229" s="28"/>
      <c r="HB229" s="28"/>
      <c r="HC229" s="28"/>
      <c r="HD229" s="28"/>
      <c r="HE229" s="28"/>
      <c r="HF229" s="28"/>
      <c r="HG229" s="28"/>
      <c r="HH229" s="28"/>
      <c r="HI229" s="28"/>
      <c r="HJ229" s="28"/>
      <c r="HK229" s="28"/>
      <c r="HL229" s="28"/>
      <c r="HM229" s="28"/>
      <c r="HN229" s="28"/>
      <c r="HO229" s="28"/>
      <c r="HP229" s="28"/>
      <c r="HQ229" s="28"/>
      <c r="HR229" s="28"/>
      <c r="HS229" s="28"/>
      <c r="HT229" s="28"/>
      <c r="HU229" s="28"/>
      <c r="HV229" s="28"/>
      <c r="HW229" s="28"/>
      <c r="HX229" s="28"/>
      <c r="HY229" s="28"/>
      <c r="HZ229" s="28"/>
      <c r="IA229" s="28"/>
      <c r="IB229" s="28"/>
      <c r="IC229" s="28"/>
      <c r="ID229" s="28"/>
      <c r="IE229" s="28"/>
      <c r="IF229" s="28"/>
      <c r="IG229" s="28"/>
      <c r="IH229" s="28"/>
      <c r="II229" s="28"/>
      <c r="IJ229" s="28"/>
      <c r="IK229" s="28"/>
      <c r="IL229" s="28"/>
      <c r="IM229" s="28"/>
      <c r="IN229" s="28"/>
      <c r="IO229" s="28"/>
      <c r="IP229" s="28"/>
      <c r="IQ229" s="28"/>
      <c r="IR229" s="28"/>
      <c r="IS229" s="28"/>
      <c r="IT229" s="28"/>
      <c r="IU229" s="28"/>
      <c r="IV229" s="28"/>
      <c r="IW229" s="28"/>
      <c r="IX229" s="28"/>
      <c r="IY229" s="28"/>
    </row>
    <row r="230" spans="1:259" ht="28.5" customHeight="1" x14ac:dyDescent="0.2">
      <c r="A230" s="20" t="str">
        <f t="shared" si="3"/>
        <v>HVAC distribution (new)Measured duct leakageNumber (CFM)Building/BuildingDetails/Systems/HVAC/HVACDistribution/DistributionSystemType/AirDistribution/DuctLeakageMeasurement/DuctLeakage/Value</v>
      </c>
      <c r="B230" s="19" t="s">
        <v>499</v>
      </c>
      <c r="C230" s="19" t="s">
        <v>176</v>
      </c>
      <c r="D230" s="19" t="s">
        <v>558</v>
      </c>
      <c r="F230" s="28" t="s">
        <v>20</v>
      </c>
      <c r="J230" s="19" t="s">
        <v>296</v>
      </c>
      <c r="K230" s="19" t="s">
        <v>178</v>
      </c>
      <c r="L230" s="19" t="s">
        <v>179</v>
      </c>
      <c r="M230" s="20"/>
    </row>
    <row r="231" spans="1:259" ht="28.5" customHeight="1" x14ac:dyDescent="0.2">
      <c r="A231" s="20" t="str">
        <f t="shared" si="3"/>
        <v>Lighting (existing)Lighting LocationEnumerationBuilding/BuildingDetails/Lighting / LightingGroup / Location</v>
      </c>
      <c r="B231" s="19" t="s">
        <v>310</v>
      </c>
      <c r="C231" s="19" t="s">
        <v>456</v>
      </c>
      <c r="D231" s="19" t="s">
        <v>504</v>
      </c>
      <c r="F231" s="28" t="s">
        <v>7</v>
      </c>
      <c r="J231" s="19" t="s">
        <v>21</v>
      </c>
      <c r="L231" s="19" t="s">
        <v>462</v>
      </c>
    </row>
    <row r="232" spans="1:259" ht="28.5" customHeight="1" x14ac:dyDescent="0.2">
      <c r="A232" s="20" t="str">
        <f t="shared" si="3"/>
        <v>Lighting (existing)Average hours per dayNumberBuilding/BuildingDetails/Lighting/LightingGroup/AverageHoursPerDay</v>
      </c>
      <c r="B232" s="19" t="s">
        <v>310</v>
      </c>
      <c r="C232" s="19" t="s">
        <v>218</v>
      </c>
      <c r="D232" s="19" t="s">
        <v>503</v>
      </c>
      <c r="F232" s="28" t="s">
        <v>20</v>
      </c>
      <c r="J232" s="19" t="s">
        <v>21</v>
      </c>
      <c r="L232" s="19" t="s">
        <v>219</v>
      </c>
      <c r="M232" s="20"/>
    </row>
    <row r="233" spans="1:259" ht="28.5" customHeight="1" x14ac:dyDescent="0.2">
      <c r="A233" s="20" t="str">
        <f t="shared" si="3"/>
        <v>Lighting (existing)Average wattageNumberBuilding/BuildingDetails/Lighting/LightingGroup/AverageWattage</v>
      </c>
      <c r="B233" s="19" t="s">
        <v>310</v>
      </c>
      <c r="C233" s="19" t="s">
        <v>220</v>
      </c>
      <c r="D233" s="19" t="s">
        <v>503</v>
      </c>
      <c r="E233" s="19" t="s">
        <v>599</v>
      </c>
      <c r="F233" s="28" t="s">
        <v>20</v>
      </c>
      <c r="J233" s="19" t="s">
        <v>21</v>
      </c>
      <c r="L233" s="19" t="s">
        <v>221</v>
      </c>
      <c r="M233" s="20"/>
    </row>
    <row r="234" spans="1:259" ht="28.5" customHeight="1" x14ac:dyDescent="0.2">
      <c r="A234" s="20" t="str">
        <f t="shared" si="3"/>
        <v>Lighting (existing)Lighting typeEnumerationBuilding/BuildingDetails/Lighting/LightingGroup/LightingType</v>
      </c>
      <c r="B234" s="19" t="s">
        <v>310</v>
      </c>
      <c r="C234" s="19" t="s">
        <v>222</v>
      </c>
      <c r="D234" s="19" t="s">
        <v>504</v>
      </c>
      <c r="F234" s="28" t="s">
        <v>20</v>
      </c>
      <c r="J234" s="19" t="s">
        <v>21</v>
      </c>
      <c r="L234" s="19" t="s">
        <v>223</v>
      </c>
      <c r="M234" s="20"/>
    </row>
    <row r="235" spans="1:259" ht="28.5" customHeight="1" x14ac:dyDescent="0.2">
      <c r="A235" s="20" t="str">
        <f t="shared" si="3"/>
        <v>Lighting (existing)Number of unitsNumberBuilding/BuildingDetails/Lighting/LightingGroup/NumberofUnits</v>
      </c>
      <c r="B235" s="19" t="s">
        <v>310</v>
      </c>
      <c r="C235" s="19" t="s">
        <v>224</v>
      </c>
      <c r="D235" s="19" t="s">
        <v>503</v>
      </c>
      <c r="F235" s="28" t="s">
        <v>20</v>
      </c>
      <c r="J235" s="19" t="s">
        <v>21</v>
      </c>
      <c r="L235" s="19" t="s">
        <v>225</v>
      </c>
      <c r="M235" s="20"/>
    </row>
    <row r="236" spans="1:259" ht="28.5" customHeight="1" x14ac:dyDescent="0.2">
      <c r="A236" s="20" t="str">
        <f t="shared" si="3"/>
        <v>Lighting (existing)Third party certificationEnumerationBuilding/BuildingDetails/Lighting/LightingGroup/ThirdPartyCertification</v>
      </c>
      <c r="B236" s="22" t="s">
        <v>310</v>
      </c>
      <c r="C236" s="22" t="s">
        <v>58</v>
      </c>
      <c r="D236" s="22" t="s">
        <v>504</v>
      </c>
      <c r="E236" s="22"/>
      <c r="F236" s="28" t="s">
        <v>7</v>
      </c>
      <c r="G236" s="22" t="s">
        <v>640</v>
      </c>
      <c r="J236" s="19" t="s">
        <v>21</v>
      </c>
      <c r="L236" s="19" t="s">
        <v>667</v>
      </c>
      <c r="M236" s="20"/>
    </row>
    <row r="237" spans="1:259" ht="28.5" customHeight="1" x14ac:dyDescent="0.2">
      <c r="A237" s="20" t="str">
        <f t="shared" si="3"/>
        <v>Lighting (new)Average hours per dayNumberBuilding/BuildingDetails/Lighting/LightingGroup/AverageHoursPerDay</v>
      </c>
      <c r="B237" s="19" t="s">
        <v>309</v>
      </c>
      <c r="C237" s="19" t="s">
        <v>218</v>
      </c>
      <c r="D237" s="19" t="s">
        <v>503</v>
      </c>
      <c r="F237" s="28" t="s">
        <v>20</v>
      </c>
      <c r="J237" s="19" t="s">
        <v>296</v>
      </c>
      <c r="K237" s="19" t="s">
        <v>178</v>
      </c>
      <c r="L237" s="19" t="s">
        <v>219</v>
      </c>
      <c r="M237" s="20"/>
    </row>
    <row r="238" spans="1:259" ht="28.5" customHeight="1" x14ac:dyDescent="0.2">
      <c r="A238" s="20" t="str">
        <f t="shared" si="3"/>
        <v>Lighting (new)Average wattageNumberBuilding/BuildingDetails/Lighting/LightingGroup/AverageWattage</v>
      </c>
      <c r="B238" s="19" t="s">
        <v>309</v>
      </c>
      <c r="C238" s="19" t="s">
        <v>220</v>
      </c>
      <c r="D238" s="19" t="s">
        <v>503</v>
      </c>
      <c r="E238" s="19" t="s">
        <v>599</v>
      </c>
      <c r="F238" s="28" t="s">
        <v>20</v>
      </c>
      <c r="J238" s="19" t="s">
        <v>296</v>
      </c>
      <c r="K238" s="19" t="s">
        <v>178</v>
      </c>
      <c r="L238" s="19" t="s">
        <v>221</v>
      </c>
      <c r="M238" s="20"/>
    </row>
    <row r="239" spans="1:259" ht="28.5" customHeight="1" x14ac:dyDescent="0.2">
      <c r="A239" s="20" t="str">
        <f t="shared" si="3"/>
        <v>Lighting (new)Lighting typeEnumerationBuilding/BuildingDetails/Lighting/LightingGroup/LightingType</v>
      </c>
      <c r="B239" s="19" t="s">
        <v>309</v>
      </c>
      <c r="C239" s="19" t="s">
        <v>222</v>
      </c>
      <c r="D239" s="19" t="s">
        <v>504</v>
      </c>
      <c r="F239" s="28" t="s">
        <v>20</v>
      </c>
      <c r="J239" s="19" t="s">
        <v>296</v>
      </c>
      <c r="K239" s="19" t="s">
        <v>178</v>
      </c>
      <c r="L239" s="19" t="s">
        <v>223</v>
      </c>
      <c r="M239" s="20"/>
    </row>
    <row r="240" spans="1:259" ht="28.5" customHeight="1" x14ac:dyDescent="0.2">
      <c r="A240" s="20" t="str">
        <f t="shared" si="3"/>
        <v>Lighting (new)Number of unitsNumberBuilding/BuildingDetails/Lighting/LightingGroup/NumberofUnits</v>
      </c>
      <c r="B240" s="19" t="s">
        <v>309</v>
      </c>
      <c r="C240" s="19" t="s">
        <v>224</v>
      </c>
      <c r="D240" s="19" t="s">
        <v>503</v>
      </c>
      <c r="F240" s="28" t="s">
        <v>20</v>
      </c>
      <c r="J240" s="19" t="s">
        <v>296</v>
      </c>
      <c r="K240" s="19" t="s">
        <v>178</v>
      </c>
      <c r="L240" s="19" t="s">
        <v>225</v>
      </c>
      <c r="M240" s="20"/>
    </row>
    <row r="241" spans="1:260" ht="28.5" customHeight="1" x14ac:dyDescent="0.2">
      <c r="A241" s="20" t="str">
        <f t="shared" si="3"/>
        <v>Lighting (new)Third party certificationEnumerationBuilding/BuildingDetails/Lighting/LightingGroup/ThirdPartyCertification</v>
      </c>
      <c r="B241" s="22" t="s">
        <v>309</v>
      </c>
      <c r="C241" s="24" t="s">
        <v>58</v>
      </c>
      <c r="D241" s="24" t="s">
        <v>504</v>
      </c>
      <c r="E241" s="24"/>
      <c r="F241" s="28" t="s">
        <v>20</v>
      </c>
      <c r="G241" s="22" t="s">
        <v>640</v>
      </c>
      <c r="H241" s="28"/>
      <c r="I241" s="28"/>
      <c r="J241" s="19" t="s">
        <v>296</v>
      </c>
      <c r="K241" s="19" t="s">
        <v>178</v>
      </c>
      <c r="L241" s="19" t="s">
        <v>667</v>
      </c>
      <c r="M241" s="27"/>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c r="DU241" s="28"/>
      <c r="DV241" s="28"/>
      <c r="DW241" s="28"/>
      <c r="DX241" s="28"/>
      <c r="DY241" s="28"/>
      <c r="DZ241" s="28"/>
      <c r="EA241" s="28"/>
      <c r="EB241" s="28"/>
      <c r="EC241" s="28"/>
      <c r="ED241" s="28"/>
      <c r="EE241" s="28"/>
      <c r="EF241" s="28"/>
      <c r="EG241" s="28"/>
      <c r="EH241" s="28"/>
      <c r="EI241" s="28"/>
      <c r="EJ241" s="28"/>
      <c r="EK241" s="28"/>
      <c r="EL241" s="28"/>
      <c r="EM241" s="28"/>
      <c r="EN241" s="28"/>
      <c r="EO241" s="28"/>
      <c r="EP241" s="28"/>
      <c r="EQ241" s="28"/>
      <c r="ER241" s="28"/>
      <c r="ES241" s="28"/>
      <c r="ET241" s="28"/>
      <c r="EU241" s="28"/>
      <c r="EV241" s="28"/>
      <c r="EW241" s="28"/>
      <c r="EX241" s="28"/>
      <c r="EY241" s="28"/>
      <c r="EZ241" s="28"/>
      <c r="FA241" s="28"/>
      <c r="FB241" s="28"/>
      <c r="FC241" s="28"/>
      <c r="FD241" s="28"/>
      <c r="FE241" s="28"/>
      <c r="FF241" s="28"/>
      <c r="FG241" s="28"/>
      <c r="FH241" s="28"/>
      <c r="FI241" s="28"/>
      <c r="FJ241" s="28"/>
      <c r="FK241" s="28"/>
      <c r="FL241" s="28"/>
      <c r="FM241" s="28"/>
      <c r="FN241" s="28"/>
      <c r="FO241" s="28"/>
      <c r="FP241" s="28"/>
      <c r="FQ241" s="28"/>
      <c r="FR241" s="28"/>
      <c r="FS241" s="28"/>
      <c r="FT241" s="28"/>
      <c r="FU241" s="28"/>
      <c r="FV241" s="28"/>
      <c r="FW241" s="28"/>
      <c r="FX241" s="28"/>
      <c r="FY241" s="28"/>
      <c r="FZ241" s="28"/>
      <c r="GA241" s="28"/>
      <c r="GB241" s="28"/>
      <c r="GC241" s="28"/>
      <c r="GD241" s="28"/>
      <c r="GE241" s="28"/>
      <c r="GF241" s="28"/>
      <c r="GG241" s="28"/>
      <c r="GH241" s="28"/>
      <c r="GI241" s="28"/>
      <c r="GJ241" s="28"/>
      <c r="GK241" s="28"/>
      <c r="GL241" s="28"/>
      <c r="GM241" s="28"/>
      <c r="GN241" s="28"/>
      <c r="GO241" s="28"/>
      <c r="GP241" s="28"/>
      <c r="GQ241" s="28"/>
      <c r="GR241" s="28"/>
      <c r="GS241" s="28"/>
      <c r="GT241" s="28"/>
      <c r="GU241" s="28"/>
      <c r="GV241" s="28"/>
      <c r="GW241" s="28"/>
      <c r="GX241" s="28"/>
      <c r="GY241" s="28"/>
      <c r="GZ241" s="28"/>
      <c r="HA241" s="28"/>
      <c r="HB241" s="28"/>
      <c r="HC241" s="28"/>
      <c r="HD241" s="28"/>
      <c r="HE241" s="28"/>
      <c r="HF241" s="28"/>
      <c r="HG241" s="28"/>
      <c r="HH241" s="28"/>
      <c r="HI241" s="28"/>
      <c r="HJ241" s="28"/>
      <c r="HK241" s="28"/>
      <c r="HL241" s="28"/>
      <c r="HM241" s="28"/>
      <c r="HN241" s="28"/>
      <c r="HO241" s="28"/>
      <c r="HP241" s="28"/>
      <c r="HQ241" s="28"/>
      <c r="HR241" s="28"/>
      <c r="HS241" s="28"/>
      <c r="HT241" s="28"/>
      <c r="HU241" s="28"/>
      <c r="HV241" s="28"/>
      <c r="HW241" s="28"/>
      <c r="HX241" s="28"/>
      <c r="HY241" s="28"/>
      <c r="HZ241" s="28"/>
      <c r="IA241" s="28"/>
      <c r="IB241" s="28"/>
      <c r="IC241" s="28"/>
      <c r="ID241" s="28"/>
      <c r="IE241" s="28"/>
      <c r="IF241" s="28"/>
      <c r="IG241" s="28"/>
      <c r="IH241" s="28"/>
      <c r="II241" s="28"/>
      <c r="IJ241" s="28"/>
      <c r="IK241" s="28"/>
      <c r="IL241" s="28"/>
      <c r="IM241" s="28"/>
      <c r="IN241" s="28"/>
      <c r="IO241" s="28"/>
      <c r="IP241" s="28"/>
      <c r="IQ241" s="28"/>
      <c r="IR241" s="28"/>
      <c r="IS241" s="28"/>
      <c r="IT241" s="28"/>
      <c r="IU241" s="28"/>
      <c r="IV241" s="28"/>
      <c r="IW241" s="28"/>
      <c r="IX241" s="28"/>
      <c r="IY241" s="28"/>
    </row>
    <row r="242" spans="1:260" ht="28.5" customHeight="1" x14ac:dyDescent="0.2">
      <c r="A242" s="20" t="str">
        <f t="shared" si="3"/>
        <v>Measure informationCostNumber (dollars)Project/ProjectDetails/Measures/Measure/Cost</v>
      </c>
      <c r="B242" s="19" t="s">
        <v>519</v>
      </c>
      <c r="C242" s="19" t="s">
        <v>10</v>
      </c>
      <c r="D242" s="19" t="s">
        <v>621</v>
      </c>
      <c r="F242" s="28" t="s">
        <v>7</v>
      </c>
      <c r="G242" s="19" t="s">
        <v>20</v>
      </c>
      <c r="H242" s="21"/>
      <c r="I242" s="21"/>
      <c r="J242" s="19" t="s">
        <v>295</v>
      </c>
      <c r="K242" s="21"/>
      <c r="L242" s="16" t="s">
        <v>11</v>
      </c>
      <c r="M242" s="20"/>
    </row>
    <row r="243" spans="1:260" ht="28.5" customHeight="1" x14ac:dyDescent="0.2">
      <c r="A243" s="20" t="str">
        <f t="shared" si="3"/>
        <v>Measure informationMeasure descriptionTextProject/ProjectDetails/Measures/Measure/MeasureDescription</v>
      </c>
      <c r="B243" s="19" t="s">
        <v>519</v>
      </c>
      <c r="C243" s="25" t="s">
        <v>340</v>
      </c>
      <c r="D243" s="25" t="s">
        <v>516</v>
      </c>
      <c r="E243" s="25"/>
      <c r="F243" s="28" t="s">
        <v>7</v>
      </c>
      <c r="J243" s="19" t="s">
        <v>295</v>
      </c>
      <c r="L243" s="16" t="s">
        <v>341</v>
      </c>
    </row>
    <row r="244" spans="1:260" ht="28.5" customHeight="1" x14ac:dyDescent="0.2">
      <c r="A244" s="20" t="str">
        <f t="shared" si="3"/>
        <v>Modeled usageBaseloadNumberBuilding/ModeledUsages/ModeledUsage/Baseload</v>
      </c>
      <c r="B244" s="16" t="s">
        <v>345</v>
      </c>
      <c r="C244" s="25" t="s">
        <v>346</v>
      </c>
      <c r="D244" s="25" t="s">
        <v>503</v>
      </c>
      <c r="E244" s="25" t="s">
        <v>585</v>
      </c>
      <c r="F244" s="28" t="s">
        <v>7</v>
      </c>
      <c r="J244" s="19" t="s">
        <v>295</v>
      </c>
      <c r="L244" s="16" t="s">
        <v>347</v>
      </c>
    </row>
    <row r="245" spans="1:260" ht="28.5" customHeight="1" x14ac:dyDescent="0.2">
      <c r="A245" s="20" t="str">
        <f t="shared" si="3"/>
        <v>Modeled usageFuelEnumerationBuilding/ModeledUsages/ModeledUsage/EnergyType</v>
      </c>
      <c r="B245" s="16" t="s">
        <v>345</v>
      </c>
      <c r="C245" s="25" t="s">
        <v>74</v>
      </c>
      <c r="D245" s="25" t="s">
        <v>504</v>
      </c>
      <c r="E245" s="25"/>
      <c r="F245" s="28" t="s">
        <v>7</v>
      </c>
      <c r="J245" s="19" t="s">
        <v>295</v>
      </c>
      <c r="L245" s="16" t="s">
        <v>352</v>
      </c>
    </row>
    <row r="246" spans="1:260" ht="28.5" customHeight="1" x14ac:dyDescent="0.2">
      <c r="A246" s="20" t="str">
        <f t="shared" si="3"/>
        <v>Modeled usageConsumption by end useEnumerationBuilding/ModeledUsages/ModeledUsage/ConsumptionbyEndUse/EndUseType</v>
      </c>
      <c r="B246" s="16" t="s">
        <v>345</v>
      </c>
      <c r="C246" s="25" t="s">
        <v>587</v>
      </c>
      <c r="D246" s="25" t="s">
        <v>504</v>
      </c>
      <c r="E246" s="25"/>
      <c r="F246" s="28" t="s">
        <v>7</v>
      </c>
      <c r="J246" s="19" t="s">
        <v>295</v>
      </c>
      <c r="L246" s="16" t="s">
        <v>588</v>
      </c>
    </row>
    <row r="247" spans="1:260" ht="28.5" customHeight="1" x14ac:dyDescent="0.2">
      <c r="A247" s="20" t="str">
        <f t="shared" si="3"/>
        <v>Modeled UsageConsumption by end use valueNumberBuilding/ModeledUsages/ModeledUsage/ConsumptionbyEndUse/EndUseValue</v>
      </c>
      <c r="B247" s="16" t="s">
        <v>349</v>
      </c>
      <c r="C247" s="25" t="s">
        <v>586</v>
      </c>
      <c r="D247" s="25" t="s">
        <v>503</v>
      </c>
      <c r="E247" s="25" t="s">
        <v>552</v>
      </c>
      <c r="F247" s="28" t="s">
        <v>7</v>
      </c>
      <c r="J247" s="19" t="s">
        <v>295</v>
      </c>
      <c r="L247" s="16" t="s">
        <v>348</v>
      </c>
    </row>
    <row r="248" spans="1:260" ht="28.5" customHeight="1" x14ac:dyDescent="0.2">
      <c r="A248" s="20" t="str">
        <f t="shared" si="3"/>
        <v>Modeled UsageAnnual consumptionNumberBuilding/ModeledUsages/ModeledUsage/AnnualConsumption</v>
      </c>
      <c r="B248" s="16" t="s">
        <v>349</v>
      </c>
      <c r="C248" s="25" t="s">
        <v>350</v>
      </c>
      <c r="D248" s="25" t="s">
        <v>503</v>
      </c>
      <c r="E248" s="25"/>
      <c r="F248" s="28" t="s">
        <v>7</v>
      </c>
      <c r="J248" s="19" t="s">
        <v>295</v>
      </c>
      <c r="L248" s="16" t="s">
        <v>351</v>
      </c>
    </row>
    <row r="249" spans="1:260" ht="28.5" customHeight="1" x14ac:dyDescent="0.2">
      <c r="A249" s="20" t="str">
        <f t="shared" si="3"/>
        <v>Pool pumps (existing)Hours per day pool heater is usedNumberBuilding/BuildingDetails/Pools/Pool/Heater/HoursPerDay</v>
      </c>
      <c r="B249" s="16" t="s">
        <v>500</v>
      </c>
      <c r="C249" s="25" t="s">
        <v>590</v>
      </c>
      <c r="D249" s="25" t="s">
        <v>503</v>
      </c>
      <c r="E249" s="25"/>
      <c r="F249" s="28" t="s">
        <v>7</v>
      </c>
      <c r="J249" s="19" t="s">
        <v>21</v>
      </c>
      <c r="L249" s="19" t="s">
        <v>589</v>
      </c>
    </row>
    <row r="250" spans="1:260" ht="28.5" customHeight="1" x14ac:dyDescent="0.2">
      <c r="A250" s="20" t="str">
        <f t="shared" si="3"/>
        <v>Pool pumps (existing)Pool pump typeEnumerationBuilding/BuildingDetails/Pools/Pool/PoolPumps/PoolPump/Type</v>
      </c>
      <c r="B250" s="16" t="s">
        <v>500</v>
      </c>
      <c r="C250" s="25" t="s">
        <v>488</v>
      </c>
      <c r="D250" s="25" t="s">
        <v>504</v>
      </c>
      <c r="E250" s="25"/>
      <c r="F250" s="28" t="s">
        <v>7</v>
      </c>
      <c r="J250" s="19" t="s">
        <v>21</v>
      </c>
      <c r="L250" s="19" t="s">
        <v>489</v>
      </c>
    </row>
    <row r="251" spans="1:260" ht="28.5" customHeight="1" x14ac:dyDescent="0.2">
      <c r="A251" s="20" t="str">
        <f t="shared" si="3"/>
        <v>Pool pumps (existing)Power (pump speed)Number (watts)Building/BuildingDetails/Pools/Pool/PoolPumps/PoolPump/PumpSpeed/Power</v>
      </c>
      <c r="B251" s="16" t="s">
        <v>500</v>
      </c>
      <c r="C251" s="25" t="s">
        <v>591</v>
      </c>
      <c r="D251" s="25" t="s">
        <v>592</v>
      </c>
      <c r="E251" s="25"/>
      <c r="F251" s="28" t="s">
        <v>7</v>
      </c>
      <c r="J251" s="19" t="s">
        <v>21</v>
      </c>
      <c r="L251" s="19" t="s">
        <v>490</v>
      </c>
    </row>
    <row r="252" spans="1:260" ht="28.5" customHeight="1" x14ac:dyDescent="0.2">
      <c r="A252" s="20" t="str">
        <f t="shared" si="3"/>
        <v>Pool pumps (existing)Rated horsepowerNumberBuilding/BuildingDetails/Pools/Pool/PoolPumps/PoolPump/RatedHorsePower</v>
      </c>
      <c r="B252" s="16" t="s">
        <v>500</v>
      </c>
      <c r="C252" s="25" t="s">
        <v>491</v>
      </c>
      <c r="D252" s="25" t="s">
        <v>503</v>
      </c>
      <c r="E252" s="25" t="s">
        <v>593</v>
      </c>
      <c r="F252" s="28" t="s">
        <v>7</v>
      </c>
      <c r="J252" s="19" t="s">
        <v>21</v>
      </c>
      <c r="L252" s="19" t="s">
        <v>594</v>
      </c>
    </row>
    <row r="253" spans="1:260" ht="28.5" customHeight="1" x14ac:dyDescent="0.2">
      <c r="A253" s="20" t="str">
        <f t="shared" si="3"/>
        <v>Pool pumps (existing)Speed settingEnumerationBuilding/BuildingDetails/Pools/Pool/PoolPumps/PoolPump/SpeedSetting</v>
      </c>
      <c r="B253" s="16" t="s">
        <v>500</v>
      </c>
      <c r="C253" s="25" t="s">
        <v>492</v>
      </c>
      <c r="D253" s="25" t="s">
        <v>504</v>
      </c>
      <c r="E253" s="25" t="s">
        <v>595</v>
      </c>
      <c r="F253" s="28" t="s">
        <v>7</v>
      </c>
      <c r="J253" s="19" t="s">
        <v>21</v>
      </c>
      <c r="L253" s="19" t="s">
        <v>493</v>
      </c>
    </row>
    <row r="254" spans="1:260" ht="28.5" customHeight="1" x14ac:dyDescent="0.2">
      <c r="A254" s="20" t="str">
        <f t="shared" si="3"/>
        <v>Pool pumps (existing)Third party certificationEnumerationBuilding/BuildingDetails/Pools/Pool/PoolPumps/PoolPump/ThirdPartyCertification</v>
      </c>
      <c r="B254" s="16" t="s">
        <v>500</v>
      </c>
      <c r="C254" s="25" t="s">
        <v>58</v>
      </c>
      <c r="D254" s="25" t="s">
        <v>504</v>
      </c>
      <c r="E254" s="25" t="s">
        <v>596</v>
      </c>
      <c r="F254" s="28" t="s">
        <v>7</v>
      </c>
      <c r="J254" s="19" t="s">
        <v>21</v>
      </c>
      <c r="L254" s="19" t="s">
        <v>494</v>
      </c>
    </row>
    <row r="255" spans="1:260" ht="28.5" customHeight="1" x14ac:dyDescent="0.2">
      <c r="A255" s="20" t="str">
        <f t="shared" si="3"/>
        <v>Pool pumps (existing)Total horsepowerNumberBuilding/BuildingDetails/Pools/Pool/PoolPumps/PoolPump/TotalHorsePower</v>
      </c>
      <c r="B255" s="16" t="s">
        <v>500</v>
      </c>
      <c r="C255" s="25" t="s">
        <v>495</v>
      </c>
      <c r="D255" s="25" t="s">
        <v>503</v>
      </c>
      <c r="E255" s="25" t="s">
        <v>597</v>
      </c>
      <c r="F255" s="28" t="s">
        <v>7</v>
      </c>
      <c r="J255" s="19" t="s">
        <v>21</v>
      </c>
      <c r="L255" s="19" t="s">
        <v>598</v>
      </c>
    </row>
    <row r="256" spans="1:260" ht="28.5" customHeight="1" x14ac:dyDescent="0.2">
      <c r="A256" s="20" t="str">
        <f t="shared" si="3"/>
        <v>Pool pumps (new)Hours per day pool heater is usedNumberBuilding/BuildingDetails/Pools/Pool/Heater/HoursPerDay</v>
      </c>
      <c r="B256" s="16" t="s">
        <v>501</v>
      </c>
      <c r="C256" s="25" t="s">
        <v>590</v>
      </c>
      <c r="D256" s="25" t="s">
        <v>503</v>
      </c>
      <c r="E256" s="25"/>
      <c r="F256" s="28" t="s">
        <v>7</v>
      </c>
      <c r="J256" s="19" t="s">
        <v>295</v>
      </c>
      <c r="L256" s="19" t="s">
        <v>589</v>
      </c>
      <c r="IZ256" s="27"/>
    </row>
    <row r="257" spans="1:260" ht="28.5" customHeight="1" x14ac:dyDescent="0.2">
      <c r="A257" s="20" t="str">
        <f t="shared" si="3"/>
        <v>Pool pumps (new)Pool pump typeEnumerationBuilding/BuildingDetails/Pools/Pool/PoolPumps/PoolPump/Type</v>
      </c>
      <c r="B257" s="16" t="s">
        <v>501</v>
      </c>
      <c r="C257" s="25" t="s">
        <v>488</v>
      </c>
      <c r="D257" s="25" t="s">
        <v>504</v>
      </c>
      <c r="E257" s="25"/>
      <c r="F257" s="28" t="s">
        <v>7</v>
      </c>
      <c r="J257" s="19" t="s">
        <v>295</v>
      </c>
      <c r="L257" s="19" t="s">
        <v>489</v>
      </c>
    </row>
    <row r="258" spans="1:260" ht="28.5" customHeight="1" x14ac:dyDescent="0.2">
      <c r="A258" s="20" t="str">
        <f t="shared" si="3"/>
        <v>Pool pumps (new)Power (pump speed)Number (watts)Building/BuildingDetails/Pools/Pool/PoolPumps/PoolPump/PumpSpeed/Power</v>
      </c>
      <c r="B258" s="16" t="s">
        <v>501</v>
      </c>
      <c r="C258" s="25" t="s">
        <v>591</v>
      </c>
      <c r="D258" s="25" t="s">
        <v>592</v>
      </c>
      <c r="E258" s="25"/>
      <c r="F258" s="28" t="s">
        <v>7</v>
      </c>
      <c r="J258" s="19" t="s">
        <v>295</v>
      </c>
      <c r="L258" s="19" t="s">
        <v>490</v>
      </c>
    </row>
    <row r="259" spans="1:260" ht="28.5" customHeight="1" x14ac:dyDescent="0.2">
      <c r="A259" s="20" t="str">
        <f t="shared" ref="A259:A322" si="4">TRIM(CLEAN(B259&amp;C259&amp;D259&amp;L259))</f>
        <v>Pool pumps (new)Rated horsepowerNumberBuilding/BuildingDetails/Pools/Pool/PoolPumps/PoolPump/RatedHorsePower</v>
      </c>
      <c r="B259" s="16" t="s">
        <v>501</v>
      </c>
      <c r="C259" s="25" t="s">
        <v>491</v>
      </c>
      <c r="D259" s="25" t="s">
        <v>503</v>
      </c>
      <c r="E259" s="25" t="s">
        <v>593</v>
      </c>
      <c r="F259" s="28" t="s">
        <v>7</v>
      </c>
      <c r="J259" s="19" t="s">
        <v>295</v>
      </c>
      <c r="L259" s="19" t="s">
        <v>594</v>
      </c>
    </row>
    <row r="260" spans="1:260" ht="28.5" customHeight="1" x14ac:dyDescent="0.2">
      <c r="A260" s="20" t="str">
        <f t="shared" si="4"/>
        <v>Pool pumps (new)Speed settingEnumerationBuilding/BuildingDetails/Pools/Pool/PoolPumps/PoolPump/SpeedSetting</v>
      </c>
      <c r="B260" s="16" t="s">
        <v>501</v>
      </c>
      <c r="C260" s="25" t="s">
        <v>492</v>
      </c>
      <c r="D260" s="25" t="s">
        <v>504</v>
      </c>
      <c r="E260" s="25" t="s">
        <v>595</v>
      </c>
      <c r="F260" s="28" t="s">
        <v>7</v>
      </c>
      <c r="J260" s="19" t="s">
        <v>295</v>
      </c>
      <c r="L260" s="19" t="s">
        <v>493</v>
      </c>
    </row>
    <row r="261" spans="1:260" ht="28.5" customHeight="1" x14ac:dyDescent="0.2">
      <c r="A261" s="20" t="str">
        <f t="shared" si="4"/>
        <v>Pool pumps (new)Third party certificationEnumerationBuilding/BuildingDetails/Pools/Pool/PoolPumps/PoolPump/ThirdPartyCertification</v>
      </c>
      <c r="B261" s="16" t="s">
        <v>501</v>
      </c>
      <c r="C261" s="25" t="s">
        <v>58</v>
      </c>
      <c r="D261" s="25" t="s">
        <v>504</v>
      </c>
      <c r="E261" s="25" t="s">
        <v>596</v>
      </c>
      <c r="F261" s="28" t="s">
        <v>7</v>
      </c>
      <c r="J261" s="19" t="s">
        <v>295</v>
      </c>
      <c r="L261" s="19" t="s">
        <v>494</v>
      </c>
    </row>
    <row r="262" spans="1:260" s="27" customFormat="1" ht="28.5" customHeight="1" x14ac:dyDescent="0.2">
      <c r="A262" s="20" t="str">
        <f t="shared" si="4"/>
        <v>Pool pumps (new)Total horsepowerNumberBuilding/BuildingDetails/Pools/Pool/PoolPumps/PoolPump/TotalHorsePower</v>
      </c>
      <c r="B262" s="16" t="s">
        <v>501</v>
      </c>
      <c r="C262" s="25" t="s">
        <v>495</v>
      </c>
      <c r="D262" s="25" t="s">
        <v>503</v>
      </c>
      <c r="E262" s="25" t="s">
        <v>597</v>
      </c>
      <c r="F262" s="28" t="s">
        <v>7</v>
      </c>
      <c r="G262" s="19"/>
      <c r="H262" s="19"/>
      <c r="I262" s="19"/>
      <c r="J262" s="19" t="s">
        <v>295</v>
      </c>
      <c r="K262" s="19"/>
      <c r="L262" s="19" t="s">
        <v>598</v>
      </c>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c r="HC262" s="19"/>
      <c r="HD262" s="19"/>
      <c r="HE262" s="19"/>
      <c r="HF262" s="19"/>
      <c r="HG262" s="19"/>
      <c r="HH262" s="19"/>
      <c r="HI262" s="19"/>
      <c r="HJ262" s="19"/>
      <c r="HK262" s="19"/>
      <c r="HL262" s="19"/>
      <c r="HM262" s="19"/>
      <c r="HN262" s="19"/>
      <c r="HO262" s="19"/>
      <c r="HP262" s="19"/>
      <c r="HQ262" s="19"/>
      <c r="HR262" s="19"/>
      <c r="HS262" s="19"/>
      <c r="HT262" s="19"/>
      <c r="HU262" s="19"/>
      <c r="HV262" s="19"/>
      <c r="HW262" s="19"/>
      <c r="HX262" s="19"/>
      <c r="HY262" s="19"/>
      <c r="HZ262" s="19"/>
      <c r="IA262" s="19"/>
      <c r="IB262" s="19"/>
      <c r="IC262" s="19"/>
      <c r="ID262" s="19"/>
      <c r="IE262" s="19"/>
      <c r="IF262" s="19"/>
      <c r="IG262" s="19"/>
      <c r="IH262" s="19"/>
      <c r="II262" s="19"/>
      <c r="IJ262" s="19"/>
      <c r="IK262" s="19"/>
      <c r="IL262" s="19"/>
      <c r="IM262" s="19"/>
      <c r="IN262" s="19"/>
      <c r="IO262" s="19"/>
      <c r="IP262" s="19"/>
      <c r="IQ262" s="19"/>
      <c r="IR262" s="19"/>
      <c r="IS262" s="19"/>
      <c r="IT262" s="19"/>
      <c r="IU262" s="19"/>
      <c r="IV262" s="19"/>
      <c r="IW262" s="19"/>
      <c r="IX262" s="19"/>
      <c r="IY262" s="19"/>
      <c r="IZ262" s="20"/>
    </row>
    <row r="263" spans="1:260" ht="28.5" customHeight="1" x14ac:dyDescent="0.2">
      <c r="A263" s="20" t="str">
        <f t="shared" si="4"/>
        <v>Programmable thermostat (existing)Control typeEnumerationBuilding/BuildingDetails/Systems/HVAC/HVACControl/ControlType</v>
      </c>
      <c r="B263" s="19" t="s">
        <v>317</v>
      </c>
      <c r="C263" s="19" t="s">
        <v>250</v>
      </c>
      <c r="D263" s="19" t="s">
        <v>504</v>
      </c>
      <c r="F263" s="28" t="s">
        <v>20</v>
      </c>
      <c r="J263" s="19" t="s">
        <v>21</v>
      </c>
      <c r="K263" s="21"/>
      <c r="L263" s="19" t="s">
        <v>251</v>
      </c>
      <c r="M263" s="20"/>
    </row>
    <row r="264" spans="1:260" ht="28.5" customHeight="1" x14ac:dyDescent="0.2">
      <c r="A264" s="20" t="str">
        <f t="shared" si="4"/>
        <v>Programmable thermostat (existing)Setpoint temperature cooling seasonNumber (degrees F)Building/BuildingDetails/Systems/HVAC/HVACPlant/HVACControl/SetpointTempCoolingSeason</v>
      </c>
      <c r="B264" s="19" t="s">
        <v>317</v>
      </c>
      <c r="C264" s="19" t="s">
        <v>252</v>
      </c>
      <c r="D264" s="19" t="s">
        <v>573</v>
      </c>
      <c r="E264" s="19" t="s">
        <v>601</v>
      </c>
      <c r="F264" s="28" t="s">
        <v>7</v>
      </c>
      <c r="J264" s="19" t="s">
        <v>21</v>
      </c>
      <c r="L264" s="19" t="s">
        <v>253</v>
      </c>
      <c r="M264" s="20"/>
    </row>
    <row r="265" spans="1:260" ht="28.5" customHeight="1" x14ac:dyDescent="0.2">
      <c r="A265" s="20" t="str">
        <f t="shared" si="4"/>
        <v>Programmable thermostat (existing)Setpoint temperature heating seasonNumber (degrees F)Building/BuildingDetails/Systems/HVAC/HVACPlant/HVACControl/SetpointTempHeatingSeason</v>
      </c>
      <c r="B265" s="19" t="s">
        <v>317</v>
      </c>
      <c r="C265" s="19" t="s">
        <v>254</v>
      </c>
      <c r="D265" s="19" t="s">
        <v>573</v>
      </c>
      <c r="E265" s="19" t="s">
        <v>600</v>
      </c>
      <c r="F265" s="28" t="s">
        <v>7</v>
      </c>
      <c r="J265" s="19" t="s">
        <v>21</v>
      </c>
      <c r="L265" s="19" t="s">
        <v>255</v>
      </c>
      <c r="M265" s="20"/>
    </row>
    <row r="266" spans="1:260" ht="28.5" customHeight="1" x14ac:dyDescent="0.2">
      <c r="A266" s="20" t="str">
        <f t="shared" si="4"/>
        <v>Programmable thermostat (new)Control typeEnumerationBuilding/BuildingDetails/Systems/HVAC/HVACControl/ControlType</v>
      </c>
      <c r="B266" s="19" t="s">
        <v>316</v>
      </c>
      <c r="C266" s="19" t="s">
        <v>250</v>
      </c>
      <c r="D266" s="19" t="s">
        <v>504</v>
      </c>
      <c r="F266" s="28" t="s">
        <v>20</v>
      </c>
      <c r="J266" s="19" t="s">
        <v>296</v>
      </c>
      <c r="K266" s="21"/>
      <c r="L266" s="19" t="s">
        <v>251</v>
      </c>
      <c r="M266" s="20"/>
    </row>
    <row r="267" spans="1:260" ht="28.5" customHeight="1" x14ac:dyDescent="0.2">
      <c r="A267" s="20" t="str">
        <f t="shared" si="4"/>
        <v>Programmable thermostat (new)Setpoint temperature cooling seasonNumber (degrees F)Building/BuildingDetails/Systems/HVAC/HVACPlant/HVACControl/SetpointTempCoolingSeason</v>
      </c>
      <c r="B267" s="19" t="s">
        <v>316</v>
      </c>
      <c r="C267" s="19" t="s">
        <v>252</v>
      </c>
      <c r="D267" s="19" t="s">
        <v>573</v>
      </c>
      <c r="E267" s="19" t="s">
        <v>601</v>
      </c>
      <c r="F267" s="28" t="s">
        <v>7</v>
      </c>
      <c r="J267" s="19" t="s">
        <v>296</v>
      </c>
      <c r="K267" s="21"/>
      <c r="L267" s="19" t="s">
        <v>253</v>
      </c>
      <c r="M267" s="20"/>
    </row>
    <row r="268" spans="1:260" ht="28.5" customHeight="1" x14ac:dyDescent="0.2">
      <c r="A268" s="20" t="str">
        <f t="shared" si="4"/>
        <v>Programmable thermostat (new)Setpoint temperature heating seasonNumber (degrees F)Building/BuildingDetails/Systems/HVAC/HVACPlant/HVACControl/SetpointTempHeatingSeason</v>
      </c>
      <c r="B268" s="19" t="s">
        <v>316</v>
      </c>
      <c r="C268" s="19" t="s">
        <v>254</v>
      </c>
      <c r="D268" s="19" t="s">
        <v>573</v>
      </c>
      <c r="E268" s="19" t="s">
        <v>600</v>
      </c>
      <c r="F268" s="28" t="s">
        <v>7</v>
      </c>
      <c r="J268" s="19" t="s">
        <v>296</v>
      </c>
      <c r="K268" s="21"/>
      <c r="L268" s="19" t="s">
        <v>255</v>
      </c>
      <c r="M268" s="20"/>
    </row>
    <row r="269" spans="1:260" ht="28.5" customHeight="1" x14ac:dyDescent="0.2">
      <c r="A269" s="20" t="str">
        <f t="shared" si="4"/>
        <v>Project informationProject costNumber (dollars)Project/ProjectDetails/ProjectCost</v>
      </c>
      <c r="B269" s="19" t="s">
        <v>523</v>
      </c>
      <c r="C269" s="20" t="s">
        <v>467</v>
      </c>
      <c r="D269" s="20" t="s">
        <v>621</v>
      </c>
      <c r="E269" s="20" t="s">
        <v>669</v>
      </c>
      <c r="F269" s="28" t="s">
        <v>7</v>
      </c>
      <c r="J269" s="19" t="s">
        <v>295</v>
      </c>
      <c r="L269" s="16" t="s">
        <v>668</v>
      </c>
      <c r="M269" s="20"/>
    </row>
    <row r="270" spans="1:260" ht="28.5" customHeight="1" x14ac:dyDescent="0.2">
      <c r="A270" s="20" t="str">
        <f t="shared" si="4"/>
        <v>Project informationProject start dateDateProject/ProjectDetails/StartDate</v>
      </c>
      <c r="B270" s="19" t="s">
        <v>523</v>
      </c>
      <c r="C270" s="25" t="s">
        <v>353</v>
      </c>
      <c r="D270" s="25" t="s">
        <v>357</v>
      </c>
      <c r="E270" s="25" t="s">
        <v>602</v>
      </c>
      <c r="F270" s="28" t="s">
        <v>7</v>
      </c>
      <c r="J270" s="19" t="s">
        <v>295</v>
      </c>
      <c r="L270" s="16" t="s">
        <v>354</v>
      </c>
    </row>
    <row r="271" spans="1:260" ht="28.5" customHeight="1" x14ac:dyDescent="0.2">
      <c r="A271" s="20" t="str">
        <f t="shared" si="4"/>
        <v>Project informationTitleTextProject/ProjectDetails/Title</v>
      </c>
      <c r="B271" s="19" t="s">
        <v>523</v>
      </c>
      <c r="C271" s="25" t="s">
        <v>355</v>
      </c>
      <c r="D271" s="25" t="s">
        <v>516</v>
      </c>
      <c r="E271" s="25"/>
      <c r="F271" s="28" t="s">
        <v>7</v>
      </c>
      <c r="J271" s="19" t="s">
        <v>295</v>
      </c>
      <c r="L271" s="16" t="s">
        <v>356</v>
      </c>
    </row>
    <row r="272" spans="1:260" ht="28.5" customHeight="1" x14ac:dyDescent="0.2">
      <c r="A272" s="20" t="str">
        <f t="shared" si="4"/>
        <v>Project informationActual project completion dateDateProject/ProjectDetails/CompleteDateActual</v>
      </c>
      <c r="B272" s="19" t="s">
        <v>523</v>
      </c>
      <c r="C272" s="19" t="s">
        <v>89</v>
      </c>
      <c r="D272" s="19" t="s">
        <v>357</v>
      </c>
      <c r="F272" s="28" t="s">
        <v>20</v>
      </c>
      <c r="J272" s="19" t="s">
        <v>295</v>
      </c>
      <c r="L272" s="16" t="s">
        <v>90</v>
      </c>
      <c r="M272" s="20"/>
    </row>
    <row r="273" spans="1:260" ht="28.5" customHeight="1" x14ac:dyDescent="0.2">
      <c r="A273" s="20" t="str">
        <f t="shared" si="4"/>
        <v>Project informationDateDateProject/ProjectDetails/ProjectStatus/Date</v>
      </c>
      <c r="B273" s="19" t="s">
        <v>523</v>
      </c>
      <c r="C273" s="25" t="s">
        <v>357</v>
      </c>
      <c r="D273" s="25" t="s">
        <v>357</v>
      </c>
      <c r="E273" s="25"/>
      <c r="F273" s="28" t="s">
        <v>7</v>
      </c>
      <c r="J273" s="19" t="s">
        <v>295</v>
      </c>
      <c r="L273" s="16" t="s">
        <v>358</v>
      </c>
    </row>
    <row r="274" spans="1:260" ht="28.5" customHeight="1" x14ac:dyDescent="0.2">
      <c r="A274" s="20" t="str">
        <f t="shared" si="4"/>
        <v>Project informationEvent typeEnumerationProject/ProjectDetails/ProjectStatus/EventType</v>
      </c>
      <c r="B274" s="19" t="s">
        <v>523</v>
      </c>
      <c r="C274" s="25" t="s">
        <v>359</v>
      </c>
      <c r="D274" s="25" t="s">
        <v>504</v>
      </c>
      <c r="E274" s="25" t="s">
        <v>603</v>
      </c>
      <c r="F274" s="28" t="s">
        <v>7</v>
      </c>
      <c r="J274" s="19" t="s">
        <v>295</v>
      </c>
      <c r="L274" s="16" t="s">
        <v>360</v>
      </c>
    </row>
    <row r="275" spans="1:260" ht="28.5" customHeight="1" x14ac:dyDescent="0.2">
      <c r="A275" s="20" t="str">
        <f t="shared" si="4"/>
        <v>Refrigerator (existing)ManufacturerTextBuilding/BuildingDetails/Appliances/Refrigerator/Manufacturer</v>
      </c>
      <c r="B275" s="19" t="s">
        <v>312</v>
      </c>
      <c r="C275" s="19" t="s">
        <v>45</v>
      </c>
      <c r="D275" s="19" t="s">
        <v>516</v>
      </c>
      <c r="F275" s="28" t="s">
        <v>7</v>
      </c>
      <c r="J275" s="19" t="s">
        <v>21</v>
      </c>
      <c r="L275" s="19" t="s">
        <v>228</v>
      </c>
      <c r="M275" s="20"/>
    </row>
    <row r="276" spans="1:260" ht="28.5" customHeight="1" x14ac:dyDescent="0.2">
      <c r="A276" s="20" t="str">
        <f t="shared" si="4"/>
        <v>Refrigerator (existing)Model numberTextBuilding/BuildingDetails/Appliances/Refrigerator/ModelNumber</v>
      </c>
      <c r="B276" s="19" t="s">
        <v>312</v>
      </c>
      <c r="C276" s="19" t="s">
        <v>47</v>
      </c>
      <c r="D276" s="19" t="s">
        <v>516</v>
      </c>
      <c r="F276" s="28" t="s">
        <v>7</v>
      </c>
      <c r="J276" s="19" t="s">
        <v>21</v>
      </c>
      <c r="L276" s="19" t="s">
        <v>229</v>
      </c>
      <c r="M276" s="20"/>
    </row>
    <row r="277" spans="1:260" ht="28.5" customHeight="1" x14ac:dyDescent="0.2">
      <c r="A277" s="20" t="str">
        <f t="shared" si="4"/>
        <v>Refrigerator (existing)Model yearNumberBuilding/BuildingDetails/Appliances/Refrigerator/ModelYear</v>
      </c>
      <c r="B277" s="19" t="s">
        <v>312</v>
      </c>
      <c r="C277" s="19" t="s">
        <v>51</v>
      </c>
      <c r="D277" s="19" t="s">
        <v>503</v>
      </c>
      <c r="F277" s="28" t="s">
        <v>7</v>
      </c>
      <c r="J277" s="19" t="s">
        <v>21</v>
      </c>
      <c r="L277" s="19" t="s">
        <v>235</v>
      </c>
      <c r="M277" s="20"/>
    </row>
    <row r="278" spans="1:260" ht="28.5" customHeight="1" x14ac:dyDescent="0.2">
      <c r="A278" s="20" t="str">
        <f t="shared" si="4"/>
        <v>Refrigerator (existing)Primary refrigeratorBooleanBuilding/BuildingDetails/Appliances/Refrigerator/PrimaryIndicator</v>
      </c>
      <c r="B278" s="19" t="s">
        <v>312</v>
      </c>
      <c r="C278" s="19" t="s">
        <v>230</v>
      </c>
      <c r="D278" s="19" t="s">
        <v>520</v>
      </c>
      <c r="F278" s="28" t="s">
        <v>20</v>
      </c>
      <c r="J278" s="19" t="s">
        <v>21</v>
      </c>
      <c r="L278" s="19" t="s">
        <v>231</v>
      </c>
      <c r="M278" s="20"/>
    </row>
    <row r="279" spans="1:260" ht="28.5" customHeight="1" x14ac:dyDescent="0.2">
      <c r="A279" s="20" t="str">
        <f t="shared" si="4"/>
        <v>Refrigerator (existing)Rated annual kWhNumberBuilding/BuildingDetails/Appliances/Refrigerator/RatedAnnualkWh</v>
      </c>
      <c r="B279" s="19" t="s">
        <v>312</v>
      </c>
      <c r="C279" s="19" t="s">
        <v>71</v>
      </c>
      <c r="D279" s="19" t="s">
        <v>503</v>
      </c>
      <c r="F279" s="28" t="s">
        <v>7</v>
      </c>
      <c r="J279" s="19" t="s">
        <v>21</v>
      </c>
      <c r="L279" s="19" t="s">
        <v>232</v>
      </c>
      <c r="M279" s="20"/>
    </row>
    <row r="280" spans="1:260" ht="28.5" customHeight="1" x14ac:dyDescent="0.2">
      <c r="A280" s="20" t="str">
        <f t="shared" si="4"/>
        <v>Refrigerator (existing)Third party certificationEnumerationBuilding/BuildingDetails/Appliances/Refrigerator/ThirdPartyCertification</v>
      </c>
      <c r="B280" s="19" t="s">
        <v>312</v>
      </c>
      <c r="C280" s="19" t="s">
        <v>58</v>
      </c>
      <c r="D280" s="19" t="s">
        <v>504</v>
      </c>
      <c r="E280" s="25" t="s">
        <v>596</v>
      </c>
      <c r="F280" s="28" t="s">
        <v>7</v>
      </c>
      <c r="H280" s="28"/>
      <c r="I280" s="28"/>
      <c r="J280" s="19" t="s">
        <v>21</v>
      </c>
      <c r="L280" s="19" t="s">
        <v>227</v>
      </c>
      <c r="M280" s="20"/>
    </row>
    <row r="281" spans="1:260" ht="28.5" customHeight="1" x14ac:dyDescent="0.2">
      <c r="A281" s="20" t="str">
        <f t="shared" si="4"/>
        <v>Refrigerator (existing)TypeEnumerationBuilding/BuildingDetails/Appliances/Refrigerator/Type</v>
      </c>
      <c r="B281" s="19" t="s">
        <v>312</v>
      </c>
      <c r="C281" s="19" t="s">
        <v>233</v>
      </c>
      <c r="D281" s="19" t="s">
        <v>504</v>
      </c>
      <c r="F281" s="28" t="s">
        <v>20</v>
      </c>
      <c r="J281" s="19" t="s">
        <v>21</v>
      </c>
      <c r="L281" s="19" t="s">
        <v>234</v>
      </c>
      <c r="M281" s="20"/>
    </row>
    <row r="282" spans="1:260" ht="28.5" customHeight="1" x14ac:dyDescent="0.2">
      <c r="A282" s="20" t="str">
        <f t="shared" si="4"/>
        <v>Refrigerator (new)ManufacturerTextBuilding/BuildingDetails/Appliances/Refrigerator/Manufacturer</v>
      </c>
      <c r="B282" s="19" t="s">
        <v>311</v>
      </c>
      <c r="C282" s="19" t="s">
        <v>45</v>
      </c>
      <c r="D282" s="19" t="s">
        <v>516</v>
      </c>
      <c r="F282" s="28" t="s">
        <v>7</v>
      </c>
      <c r="J282" s="19" t="s">
        <v>296</v>
      </c>
      <c r="K282" s="19" t="s">
        <v>178</v>
      </c>
      <c r="L282" s="19" t="s">
        <v>228</v>
      </c>
      <c r="M282" s="20"/>
    </row>
    <row r="283" spans="1:260" ht="28.5" customHeight="1" x14ac:dyDescent="0.2">
      <c r="A283" s="20" t="str">
        <f t="shared" si="4"/>
        <v>Refrigerator (new)Model numberTextBuilding/BuildingDetails/Appliances/Refrigerator/ModelNumber</v>
      </c>
      <c r="B283" s="19" t="s">
        <v>311</v>
      </c>
      <c r="C283" s="19" t="s">
        <v>47</v>
      </c>
      <c r="D283" s="19" t="s">
        <v>516</v>
      </c>
      <c r="F283" s="28" t="s">
        <v>7</v>
      </c>
      <c r="J283" s="19" t="s">
        <v>296</v>
      </c>
      <c r="K283" s="19" t="s">
        <v>178</v>
      </c>
      <c r="L283" s="19" t="s">
        <v>229</v>
      </c>
      <c r="M283" s="20"/>
    </row>
    <row r="284" spans="1:260" ht="28.5" customHeight="1" x14ac:dyDescent="0.2">
      <c r="A284" s="20" t="str">
        <f t="shared" si="4"/>
        <v>Refrigerator (new)Model yearNumberBuilding/BuildingDetails/Appliances/Refrigerator/ModelYear</v>
      </c>
      <c r="B284" s="19" t="s">
        <v>311</v>
      </c>
      <c r="C284" s="19" t="s">
        <v>51</v>
      </c>
      <c r="D284" s="19" t="s">
        <v>503</v>
      </c>
      <c r="F284" s="28" t="s">
        <v>7</v>
      </c>
      <c r="J284" s="19" t="s">
        <v>296</v>
      </c>
      <c r="K284" s="19" t="s">
        <v>178</v>
      </c>
      <c r="L284" s="19" t="s">
        <v>235</v>
      </c>
      <c r="M284" s="20"/>
    </row>
    <row r="285" spans="1:260" ht="28.5" customHeight="1" x14ac:dyDescent="0.2">
      <c r="A285" s="20" t="str">
        <f t="shared" si="4"/>
        <v>Refrigerator (new)Primary refrigeratorBooleanBuilding/BuildingDetails/Appliances/Refrigerator/PrimaryIndicator</v>
      </c>
      <c r="B285" s="19" t="s">
        <v>311</v>
      </c>
      <c r="C285" s="19" t="s">
        <v>230</v>
      </c>
      <c r="D285" s="19" t="s">
        <v>520</v>
      </c>
      <c r="F285" s="28" t="s">
        <v>20</v>
      </c>
      <c r="J285" s="19" t="s">
        <v>296</v>
      </c>
      <c r="K285" s="19" t="s">
        <v>178</v>
      </c>
      <c r="L285" s="19" t="s">
        <v>231</v>
      </c>
      <c r="M285" s="20"/>
      <c r="IZ285" s="27"/>
    </row>
    <row r="286" spans="1:260" ht="28.5" customHeight="1" x14ac:dyDescent="0.2">
      <c r="A286" s="20" t="str">
        <f t="shared" si="4"/>
        <v>Refrigerator (new)Rated annual kWhNumberBuilding/BuildingDetails/Appliances/Refrigerator/RatedAnnualkWh</v>
      </c>
      <c r="B286" s="19" t="s">
        <v>311</v>
      </c>
      <c r="C286" s="19" t="s">
        <v>71</v>
      </c>
      <c r="D286" s="19" t="s">
        <v>503</v>
      </c>
      <c r="F286" s="28" t="s">
        <v>7</v>
      </c>
      <c r="J286" s="19" t="s">
        <v>296</v>
      </c>
      <c r="K286" s="19" t="s">
        <v>178</v>
      </c>
      <c r="L286" s="19" t="s">
        <v>232</v>
      </c>
      <c r="M286" s="20"/>
    </row>
    <row r="287" spans="1:260" ht="28.5" customHeight="1" x14ac:dyDescent="0.2">
      <c r="A287" s="20" t="str">
        <f t="shared" si="4"/>
        <v>Refrigerator (new)Replaced systemSystem IDProject/ProjectDetails/Measures/Measure/ReplacedComponents/ReplacedComponent</v>
      </c>
      <c r="B287" s="19" t="s">
        <v>311</v>
      </c>
      <c r="C287" s="19" t="s">
        <v>297</v>
      </c>
      <c r="D287" s="19" t="s">
        <v>117</v>
      </c>
      <c r="F287" s="28" t="s">
        <v>20</v>
      </c>
      <c r="J287" s="19" t="s">
        <v>296</v>
      </c>
      <c r="K287" s="19" t="s">
        <v>178</v>
      </c>
      <c r="L287" s="19" t="s">
        <v>298</v>
      </c>
      <c r="M287" s="20"/>
    </row>
    <row r="288" spans="1:260" ht="28.5" customHeight="1" x14ac:dyDescent="0.2">
      <c r="A288" s="20" t="str">
        <f t="shared" si="4"/>
        <v>Refrigerator (new)Third party certificationEnumerationBuilding/BuildingDetails/Appliances/Refrigerator/ThirdPartyCertification</v>
      </c>
      <c r="B288" s="19" t="s">
        <v>311</v>
      </c>
      <c r="C288" s="19" t="s">
        <v>58</v>
      </c>
      <c r="D288" s="19" t="s">
        <v>504</v>
      </c>
      <c r="E288" s="25" t="s">
        <v>596</v>
      </c>
      <c r="F288" s="28" t="s">
        <v>20</v>
      </c>
      <c r="J288" s="19" t="s">
        <v>296</v>
      </c>
      <c r="K288" s="19" t="s">
        <v>178</v>
      </c>
      <c r="L288" s="19" t="s">
        <v>227</v>
      </c>
      <c r="M288" s="20"/>
    </row>
    <row r="289" spans="1:13" ht="28.5" customHeight="1" x14ac:dyDescent="0.2">
      <c r="A289" s="20" t="str">
        <f t="shared" si="4"/>
        <v>Refrigerator (new)TypeEnumerationBuilding/BuildingDetails/Appliances/Refrigerator/Type</v>
      </c>
      <c r="B289" s="19" t="s">
        <v>311</v>
      </c>
      <c r="C289" s="19" t="s">
        <v>233</v>
      </c>
      <c r="D289" s="19" t="s">
        <v>504</v>
      </c>
      <c r="F289" s="28" t="s">
        <v>20</v>
      </c>
      <c r="J289" s="19" t="s">
        <v>296</v>
      </c>
      <c r="K289" s="19" t="s">
        <v>178</v>
      </c>
      <c r="L289" s="19" t="s">
        <v>234</v>
      </c>
      <c r="M289" s="20"/>
    </row>
    <row r="290" spans="1:13" ht="28.5" customHeight="1" x14ac:dyDescent="0.2">
      <c r="A290" s="20" t="str">
        <f t="shared" si="4"/>
        <v>RoofRadiant barrierBooleanBuilding/BuildingDetails/Enclosure/AtticAndRoof/Roofs/Roof/RadiantBarrier</v>
      </c>
      <c r="B290" s="16" t="s">
        <v>361</v>
      </c>
      <c r="C290" s="25" t="s">
        <v>362</v>
      </c>
      <c r="D290" s="25" t="s">
        <v>520</v>
      </c>
      <c r="E290" s="25"/>
      <c r="F290" s="28" t="s">
        <v>7</v>
      </c>
      <c r="J290" s="19" t="s">
        <v>296</v>
      </c>
      <c r="L290" s="16" t="s">
        <v>363</v>
      </c>
    </row>
    <row r="291" spans="1:13" ht="28.5" customHeight="1" x14ac:dyDescent="0.2">
      <c r="A291" s="20" t="str">
        <f t="shared" si="4"/>
        <v>RoofRadiant barrier locationEnumerationBuilding/BuildingDetails/Enclosure/AtticAndRoof/Roofs /Roof/RadiantBarrierLocation</v>
      </c>
      <c r="B291" s="16" t="s">
        <v>361</v>
      </c>
      <c r="C291" s="19" t="s">
        <v>605</v>
      </c>
      <c r="D291" s="19" t="s">
        <v>504</v>
      </c>
      <c r="F291" s="28" t="s">
        <v>7</v>
      </c>
      <c r="J291" s="19" t="s">
        <v>296</v>
      </c>
      <c r="L291" s="19" t="s">
        <v>604</v>
      </c>
    </row>
    <row r="292" spans="1:13" ht="28.5" customHeight="1" x14ac:dyDescent="0.2">
      <c r="A292" s="20" t="str">
        <f t="shared" si="4"/>
        <v>RoofRoof typeEnumerationBuilding/BuildingDetails/Enclosure/AtticAndRoof/Roofs/Roof/RoofType</v>
      </c>
      <c r="B292" s="16" t="s">
        <v>361</v>
      </c>
      <c r="C292" s="25" t="s">
        <v>364</v>
      </c>
      <c r="D292" s="25" t="s">
        <v>504</v>
      </c>
      <c r="E292" s="25"/>
      <c r="F292" s="28" t="s">
        <v>7</v>
      </c>
      <c r="J292" s="19" t="s">
        <v>296</v>
      </c>
      <c r="L292" s="16" t="s">
        <v>365</v>
      </c>
    </row>
    <row r="293" spans="1:13" ht="28.5" customHeight="1" x14ac:dyDescent="0.2">
      <c r="A293" s="20" t="str">
        <f t="shared" si="4"/>
        <v>Site addressAddress 1TextBuilding/Site/Address/Address1</v>
      </c>
      <c r="B293" s="19" t="s">
        <v>313</v>
      </c>
      <c r="C293" s="19" t="s">
        <v>241</v>
      </c>
      <c r="D293" s="19" t="s">
        <v>516</v>
      </c>
      <c r="F293" s="28" t="s">
        <v>20</v>
      </c>
      <c r="J293" s="19" t="s">
        <v>31</v>
      </c>
      <c r="L293" s="19" t="s">
        <v>242</v>
      </c>
    </row>
    <row r="294" spans="1:13" ht="28.5" customHeight="1" x14ac:dyDescent="0.2">
      <c r="A294" s="20" t="str">
        <f t="shared" si="4"/>
        <v>Site addressAddress 2TextBuilding/Site/Address/Address2</v>
      </c>
      <c r="B294" s="19" t="s">
        <v>313</v>
      </c>
      <c r="C294" s="19" t="s">
        <v>243</v>
      </c>
      <c r="D294" s="19" t="s">
        <v>516</v>
      </c>
      <c r="F294" s="28" t="s">
        <v>20</v>
      </c>
      <c r="J294" s="19" t="s">
        <v>31</v>
      </c>
      <c r="L294" s="19" t="s">
        <v>244</v>
      </c>
    </row>
    <row r="295" spans="1:13" ht="28.5" customHeight="1" x14ac:dyDescent="0.2">
      <c r="A295" s="20" t="str">
        <f t="shared" si="4"/>
        <v>Site addressCity or municipalityTextBuilding/Site/Address/CityMunicpality</v>
      </c>
      <c r="B295" s="19" t="s">
        <v>313</v>
      </c>
      <c r="C295" s="19" t="s">
        <v>237</v>
      </c>
      <c r="D295" s="19" t="s">
        <v>516</v>
      </c>
      <c r="F295" s="28" t="s">
        <v>20</v>
      </c>
      <c r="J295" s="19" t="s">
        <v>31</v>
      </c>
      <c r="L295" s="19" t="s">
        <v>238</v>
      </c>
    </row>
    <row r="296" spans="1:13" ht="28.5" customHeight="1" x14ac:dyDescent="0.2">
      <c r="A296" s="20" t="str">
        <f t="shared" si="4"/>
        <v>Site addressStateStateCodeBuilding/Site/Address/StateCode</v>
      </c>
      <c r="B296" s="19" t="s">
        <v>313</v>
      </c>
      <c r="C296" s="19" t="s">
        <v>239</v>
      </c>
      <c r="D296" s="19" t="s">
        <v>606</v>
      </c>
      <c r="F296" s="28" t="s">
        <v>20</v>
      </c>
      <c r="J296" s="19" t="s">
        <v>31</v>
      </c>
      <c r="L296" s="19" t="s">
        <v>240</v>
      </c>
    </row>
    <row r="297" spans="1:13" ht="28.5" customHeight="1" x14ac:dyDescent="0.2">
      <c r="A297" s="20" t="str">
        <f t="shared" si="4"/>
        <v>Site addressZip codeNumberBuilding/Site/Address/ZipCode</v>
      </c>
      <c r="B297" s="19" t="s">
        <v>313</v>
      </c>
      <c r="C297" s="19" t="s">
        <v>245</v>
      </c>
      <c r="D297" s="19" t="s">
        <v>503</v>
      </c>
      <c r="F297" s="28" t="s">
        <v>20</v>
      </c>
      <c r="J297" s="19" t="s">
        <v>31</v>
      </c>
      <c r="L297" s="19" t="s">
        <v>246</v>
      </c>
    </row>
    <row r="298" spans="1:13" ht="28.5" customHeight="1" x14ac:dyDescent="0.2">
      <c r="A298" s="20" t="str">
        <f t="shared" si="4"/>
        <v>Site and Building EnvelopeBuilding volumeNumber (cubic feet)Building/BuildingDetails/BuildingSummary/BuildingConstruction/BuildingVolume</v>
      </c>
      <c r="B298" s="16" t="s">
        <v>471</v>
      </c>
      <c r="C298" s="16" t="s">
        <v>93</v>
      </c>
      <c r="D298" s="16" t="s">
        <v>608</v>
      </c>
      <c r="E298" s="16" t="s">
        <v>607</v>
      </c>
      <c r="F298" s="28" t="s">
        <v>20</v>
      </c>
      <c r="J298" s="19" t="s">
        <v>21</v>
      </c>
      <c r="L298" s="16" t="s">
        <v>94</v>
      </c>
      <c r="M298" s="20"/>
    </row>
    <row r="299" spans="1:13" ht="28.5" customHeight="1" x14ac:dyDescent="0.2">
      <c r="A299" s="20" t="str">
        <f t="shared" si="4"/>
        <v>Site and Building EnvelopeConditioned floor areaNumber (sq.ft.)Building/BuildingDetails/BuildingSummary/BuildingConstruction/ConditionedFloorArea</v>
      </c>
      <c r="B299" s="16" t="s">
        <v>471</v>
      </c>
      <c r="C299" s="19" t="s">
        <v>95</v>
      </c>
      <c r="D299" s="16" t="s">
        <v>584</v>
      </c>
      <c r="E299" s="16" t="s">
        <v>609</v>
      </c>
      <c r="F299" s="28" t="s">
        <v>20</v>
      </c>
      <c r="J299" s="19" t="s">
        <v>21</v>
      </c>
      <c r="L299" s="16" t="s">
        <v>96</v>
      </c>
      <c r="M299" s="20"/>
    </row>
    <row r="300" spans="1:13" ht="28.5" customHeight="1" x14ac:dyDescent="0.2">
      <c r="A300" s="20" t="str">
        <f t="shared" si="4"/>
        <v>Site and Building EnvelopeFoundation typeEnumerationBuilding/BuildingDetails/Enclosure/Foundations/Foundation/FoundationType</v>
      </c>
      <c r="B300" s="16" t="s">
        <v>471</v>
      </c>
      <c r="C300" s="16" t="s">
        <v>97</v>
      </c>
      <c r="D300" s="16" t="s">
        <v>504</v>
      </c>
      <c r="E300" s="16"/>
      <c r="F300" s="28" t="s">
        <v>20</v>
      </c>
      <c r="H300" s="21"/>
      <c r="I300" s="21"/>
      <c r="J300" s="19" t="s">
        <v>21</v>
      </c>
      <c r="K300" s="21"/>
      <c r="L300" s="16" t="s">
        <v>98</v>
      </c>
      <c r="M300" s="20"/>
    </row>
    <row r="301" spans="1:13" ht="28.5" customHeight="1" x14ac:dyDescent="0.2">
      <c r="A301" s="20" t="str">
        <f t="shared" si="4"/>
        <v>Site and Building EnvelopeNumber of bedroomsNumberBuilding/BuildingDetails/BuildingSummary/BuildingConstruction/NumberofBedrooms</v>
      </c>
      <c r="B301" s="19" t="s">
        <v>471</v>
      </c>
      <c r="C301" s="19" t="s">
        <v>327</v>
      </c>
      <c r="D301" s="19" t="s">
        <v>503</v>
      </c>
      <c r="E301" s="19" t="s">
        <v>524</v>
      </c>
      <c r="F301" s="28" t="s">
        <v>7</v>
      </c>
      <c r="H301" s="21"/>
      <c r="I301" s="21"/>
      <c r="J301" s="19" t="s">
        <v>21</v>
      </c>
      <c r="K301" s="21"/>
      <c r="L301" s="16" t="s">
        <v>328</v>
      </c>
      <c r="M301" s="20"/>
    </row>
    <row r="302" spans="1:13" ht="28.5" customHeight="1" x14ac:dyDescent="0.2">
      <c r="A302" s="20" t="str">
        <f t="shared" si="4"/>
        <v>Site and Building EnvelopeNumber of residentsNumberBuilding/BuildingDetails/BuildingSummary/BuildingOccupancy/NumberofResidents</v>
      </c>
      <c r="B302" s="16" t="s">
        <v>471</v>
      </c>
      <c r="C302" s="16" t="s">
        <v>99</v>
      </c>
      <c r="D302" s="16" t="s">
        <v>503</v>
      </c>
      <c r="E302" s="16"/>
      <c r="F302" s="28" t="s">
        <v>20</v>
      </c>
      <c r="H302" s="21"/>
      <c r="I302" s="21"/>
      <c r="J302" s="19" t="s">
        <v>21</v>
      </c>
      <c r="K302" s="21"/>
      <c r="L302" s="16" t="s">
        <v>100</v>
      </c>
      <c r="M302" s="20"/>
    </row>
    <row r="303" spans="1:13" ht="28.5" customHeight="1" x14ac:dyDescent="0.2">
      <c r="A303" s="20" t="str">
        <f t="shared" si="4"/>
        <v>Site and Building EnvelopeNumber of stories above gradeNumberBuilding/BuildingDetails/BuildingSummary/BuildingConstruction/NunberofStoriesAboveGrade</v>
      </c>
      <c r="B303" s="16" t="s">
        <v>471</v>
      </c>
      <c r="C303" s="16" t="s">
        <v>101</v>
      </c>
      <c r="D303" s="16" t="s">
        <v>503</v>
      </c>
      <c r="E303" s="16"/>
      <c r="F303" s="28" t="s">
        <v>20</v>
      </c>
      <c r="H303" s="21"/>
      <c r="I303" s="21"/>
      <c r="J303" s="19" t="s">
        <v>21</v>
      </c>
      <c r="K303" s="21"/>
      <c r="L303" s="16" t="s">
        <v>102</v>
      </c>
      <c r="M303" s="20"/>
    </row>
    <row r="304" spans="1:13" ht="28.5" customHeight="1" x14ac:dyDescent="0.2">
      <c r="A304" s="20" t="str">
        <f t="shared" si="4"/>
        <v>Site and Building EnvelopeResidential facility typeEnumerationBuilding/BuildingDetails/BuildingSummary/BuildingConstruction/ResidentialFacilityType</v>
      </c>
      <c r="B304" s="16" t="s">
        <v>471</v>
      </c>
      <c r="C304" s="16" t="s">
        <v>103</v>
      </c>
      <c r="D304" s="16" t="s">
        <v>504</v>
      </c>
      <c r="E304" s="16"/>
      <c r="F304" s="28" t="s">
        <v>20</v>
      </c>
      <c r="H304" s="21"/>
      <c r="I304" s="21"/>
      <c r="J304" s="19" t="s">
        <v>21</v>
      </c>
      <c r="K304" s="21"/>
      <c r="L304" s="16" t="s">
        <v>104</v>
      </c>
      <c r="M304" s="20"/>
    </row>
    <row r="305" spans="1:259" ht="28.5" customHeight="1" x14ac:dyDescent="0.2">
      <c r="A305" s="20" t="str">
        <f t="shared" si="4"/>
        <v>Site and Building EnvelopeYear builtNumberBuilding/BuildingDetails/BuildingSummary/BuildingConstruction/YearBuilt</v>
      </c>
      <c r="B305" s="16" t="s">
        <v>471</v>
      </c>
      <c r="C305" s="16" t="s">
        <v>105</v>
      </c>
      <c r="D305" s="16" t="s">
        <v>503</v>
      </c>
      <c r="E305" s="16"/>
      <c r="F305" s="28" t="s">
        <v>20</v>
      </c>
      <c r="H305" s="21"/>
      <c r="I305" s="21"/>
      <c r="J305" s="19" t="s">
        <v>21</v>
      </c>
      <c r="K305" s="21"/>
      <c r="L305" s="16" t="s">
        <v>106</v>
      </c>
      <c r="M305" s="20"/>
    </row>
    <row r="306" spans="1:259" ht="28.5" customHeight="1" x14ac:dyDescent="0.2">
      <c r="A306" s="20" t="str">
        <f t="shared" si="4"/>
        <v>Site and building envelopeNumber of bedroomsNumberBuilding/BuildingDetails/BuildingSummary/BuildingConstruction/NumberofBedrooms</v>
      </c>
      <c r="B306" s="22" t="s">
        <v>646</v>
      </c>
      <c r="C306" s="22" t="s">
        <v>327</v>
      </c>
      <c r="D306" s="22" t="s">
        <v>503</v>
      </c>
      <c r="E306" s="22" t="s">
        <v>524</v>
      </c>
      <c r="F306" s="28" t="s">
        <v>7</v>
      </c>
      <c r="G306" s="22" t="s">
        <v>640</v>
      </c>
      <c r="H306" s="21"/>
      <c r="I306" s="21"/>
      <c r="J306" s="19" t="s">
        <v>21</v>
      </c>
      <c r="K306" s="16"/>
      <c r="L306" s="16" t="s">
        <v>328</v>
      </c>
      <c r="M306" s="20"/>
      <c r="IL306" s="20"/>
      <c r="IM306" s="20"/>
      <c r="IN306" s="20"/>
      <c r="IO306" s="20"/>
      <c r="IP306" s="20"/>
      <c r="IQ306" s="20"/>
      <c r="IR306" s="20"/>
      <c r="IS306" s="20"/>
      <c r="IT306" s="20"/>
      <c r="IU306" s="20"/>
      <c r="IV306" s="20"/>
      <c r="IW306" s="20"/>
      <c r="IX306" s="20"/>
      <c r="IY306" s="20"/>
    </row>
    <row r="307" spans="1:259" ht="28.5" customHeight="1" x14ac:dyDescent="0.2">
      <c r="A307" s="20" t="str">
        <f t="shared" si="4"/>
        <v>Site and building envelopeRoof typeEnumerationBuilding/BuildingDetails/Enclosure/AtticAndRoof/Roofs/Roof/RoofType</v>
      </c>
      <c r="B307" s="19" t="s">
        <v>646</v>
      </c>
      <c r="C307" s="19" t="s">
        <v>364</v>
      </c>
      <c r="D307" s="19" t="s">
        <v>504</v>
      </c>
      <c r="F307" s="28" t="s">
        <v>7</v>
      </c>
      <c r="J307" s="19" t="s">
        <v>21</v>
      </c>
      <c r="L307" s="19" t="s">
        <v>365</v>
      </c>
      <c r="IK307" s="20"/>
      <c r="IL307" s="20"/>
      <c r="IM307" s="20"/>
      <c r="IN307" s="20"/>
      <c r="IO307" s="20"/>
      <c r="IP307" s="20"/>
      <c r="IQ307" s="20"/>
      <c r="IR307" s="20"/>
      <c r="IS307" s="20"/>
      <c r="IT307" s="20"/>
      <c r="IU307" s="20"/>
      <c r="IV307" s="20"/>
      <c r="IW307" s="20"/>
      <c r="IX307" s="20"/>
      <c r="IY307" s="20"/>
    </row>
    <row r="308" spans="1:259" ht="28.5" customHeight="1" x14ac:dyDescent="0.2">
      <c r="A308" s="20" t="str">
        <f t="shared" si="4"/>
        <v>Site and building envelopeRadiant barrierBooleanBuilding/BuildingDetails/Enclosure/AtticAndRoof/Roofs/Roof/RadiantBarrier</v>
      </c>
      <c r="B308" s="19" t="s">
        <v>646</v>
      </c>
      <c r="C308" s="19" t="s">
        <v>362</v>
      </c>
      <c r="D308" s="19" t="s">
        <v>520</v>
      </c>
      <c r="F308" s="28" t="s">
        <v>7</v>
      </c>
      <c r="J308" s="19" t="s">
        <v>21</v>
      </c>
      <c r="L308" s="19" t="s">
        <v>363</v>
      </c>
      <c r="IK308" s="20"/>
      <c r="IL308" s="20"/>
      <c r="IM308" s="20"/>
      <c r="IN308" s="20"/>
      <c r="IO308" s="20"/>
      <c r="IP308" s="20"/>
      <c r="IQ308" s="20"/>
      <c r="IR308" s="20"/>
      <c r="IS308" s="20"/>
      <c r="IT308" s="20"/>
      <c r="IU308" s="20"/>
      <c r="IV308" s="20"/>
      <c r="IW308" s="20"/>
      <c r="IX308" s="20"/>
      <c r="IY308" s="20"/>
    </row>
    <row r="309" spans="1:259" ht="28.5" customHeight="1" x14ac:dyDescent="0.2">
      <c r="A309" s="20" t="str">
        <f t="shared" si="4"/>
        <v>Software informationSoftware program usedText*/XMLTransactionHeaderInformation/XMLGeneratedBy</v>
      </c>
      <c r="B309" s="19" t="s">
        <v>366</v>
      </c>
      <c r="C309" s="19" t="s">
        <v>91</v>
      </c>
      <c r="D309" s="19" t="s">
        <v>516</v>
      </c>
      <c r="F309" s="28" t="s">
        <v>20</v>
      </c>
      <c r="J309" s="19" t="s">
        <v>31</v>
      </c>
      <c r="L309" s="16" t="s">
        <v>92</v>
      </c>
      <c r="M309" s="20"/>
    </row>
    <row r="310" spans="1:259" ht="28.5" customHeight="1" x14ac:dyDescent="0.2">
      <c r="A310" s="20" t="str">
        <f t="shared" si="4"/>
        <v>Software informationSoftware program versionText*/XMLTransactionHeaderInformation/XMLGeneratedBy</v>
      </c>
      <c r="B310" s="16" t="s">
        <v>366</v>
      </c>
      <c r="C310" s="25" t="s">
        <v>367</v>
      </c>
      <c r="D310" s="25" t="s">
        <v>516</v>
      </c>
      <c r="E310" s="25"/>
      <c r="F310" s="28" t="s">
        <v>7</v>
      </c>
      <c r="G310" s="19" t="s">
        <v>20</v>
      </c>
      <c r="J310" s="19" t="s">
        <v>31</v>
      </c>
      <c r="L310" s="16" t="s">
        <v>92</v>
      </c>
      <c r="M310" s="20"/>
    </row>
    <row r="311" spans="1:259" ht="28.5" customHeight="1" x14ac:dyDescent="0.2">
      <c r="A311" s="20" t="str">
        <f t="shared" si="4"/>
        <v>Solar thermal (existing)ManufacturerTextBuilding/BuildingDetails/Systems/SolarThermal/SolarThermalSystem/Manufacturer</v>
      </c>
      <c r="B311" s="19" t="s">
        <v>315</v>
      </c>
      <c r="C311" s="19" t="s">
        <v>45</v>
      </c>
      <c r="D311" s="19" t="s">
        <v>516</v>
      </c>
      <c r="F311" s="28" t="s">
        <v>7</v>
      </c>
      <c r="J311" s="19" t="s">
        <v>21</v>
      </c>
      <c r="K311" s="19" t="s">
        <v>178</v>
      </c>
      <c r="L311" s="19" t="s">
        <v>611</v>
      </c>
      <c r="M311" s="20"/>
    </row>
    <row r="312" spans="1:259" ht="28.5" customHeight="1" x14ac:dyDescent="0.2">
      <c r="A312" s="20" t="str">
        <f t="shared" si="4"/>
        <v>Solar thermal (existing)Model numberTextBuilding/BuildingDetails/Systems/SolarThermal/SolarThermalSystem/ModelNumber</v>
      </c>
      <c r="B312" s="19" t="s">
        <v>315</v>
      </c>
      <c r="C312" s="19" t="s">
        <v>47</v>
      </c>
      <c r="D312" s="19" t="s">
        <v>516</v>
      </c>
      <c r="F312" s="28" t="s">
        <v>7</v>
      </c>
      <c r="J312" s="19" t="s">
        <v>21</v>
      </c>
      <c r="K312" s="19" t="s">
        <v>178</v>
      </c>
      <c r="L312" s="19" t="s">
        <v>610</v>
      </c>
      <c r="M312" s="20"/>
    </row>
    <row r="313" spans="1:259" ht="28.5" customHeight="1" x14ac:dyDescent="0.2">
      <c r="A313" s="20" t="str">
        <f t="shared" si="4"/>
        <v>Solar thermal (existing)System typeEnumerationBuilding/BuildingDetails/Systems/SolarThermal/SolarThermalSystem/SystemType</v>
      </c>
      <c r="B313" s="19" t="s">
        <v>315</v>
      </c>
      <c r="C313" s="19" t="s">
        <v>247</v>
      </c>
      <c r="D313" s="19" t="s">
        <v>504</v>
      </c>
      <c r="F313" s="28" t="s">
        <v>20</v>
      </c>
      <c r="J313" s="19" t="s">
        <v>21</v>
      </c>
      <c r="K313" s="19" t="s">
        <v>178</v>
      </c>
      <c r="L313" s="19" t="s">
        <v>248</v>
      </c>
      <c r="M313" s="20"/>
    </row>
    <row r="314" spans="1:259" ht="28.5" customHeight="1" x14ac:dyDescent="0.2">
      <c r="A314" s="20" t="str">
        <f t="shared" si="4"/>
        <v>Solar thermal (new)ManufacturerTextBuilding/BuildingDetails/Systems/SolarThermal/SolarThermalSystem/Manufacturer</v>
      </c>
      <c r="B314" s="19" t="s">
        <v>314</v>
      </c>
      <c r="C314" s="19" t="s">
        <v>45</v>
      </c>
      <c r="D314" s="19" t="s">
        <v>516</v>
      </c>
      <c r="F314" s="28" t="s">
        <v>7</v>
      </c>
      <c r="J314" s="19" t="s">
        <v>296</v>
      </c>
      <c r="K314" s="19" t="s">
        <v>178</v>
      </c>
      <c r="L314" s="19" t="s">
        <v>611</v>
      </c>
      <c r="M314" s="20"/>
    </row>
    <row r="315" spans="1:259" ht="28.5" customHeight="1" x14ac:dyDescent="0.2">
      <c r="A315" s="20" t="str">
        <f t="shared" si="4"/>
        <v>Solar thermal (new)Model numberTextBuilding/BuildingDetails/Systems/SolarThermal/SolarThermalSystem/ModelNumber</v>
      </c>
      <c r="B315" s="19" t="s">
        <v>314</v>
      </c>
      <c r="C315" s="19" t="s">
        <v>47</v>
      </c>
      <c r="D315" s="19" t="s">
        <v>516</v>
      </c>
      <c r="F315" s="28" t="s">
        <v>7</v>
      </c>
      <c r="J315" s="19" t="s">
        <v>296</v>
      </c>
      <c r="K315" s="19" t="s">
        <v>178</v>
      </c>
      <c r="L315" s="19" t="s">
        <v>610</v>
      </c>
      <c r="M315" s="20"/>
    </row>
    <row r="316" spans="1:259" ht="28.5" customHeight="1" x14ac:dyDescent="0.2">
      <c r="A316" s="20" t="str">
        <f t="shared" si="4"/>
        <v>Solar thermal (new)System typeEnumerationBuilding/BuildingDetails/Systems/SolarThermal/SolarThermalSystem/SystemType</v>
      </c>
      <c r="B316" s="19" t="s">
        <v>314</v>
      </c>
      <c r="C316" s="19" t="s">
        <v>247</v>
      </c>
      <c r="D316" s="19" t="s">
        <v>504</v>
      </c>
      <c r="F316" s="28" t="s">
        <v>20</v>
      </c>
      <c r="J316" s="19" t="s">
        <v>296</v>
      </c>
      <c r="K316" s="19" t="s">
        <v>178</v>
      </c>
      <c r="L316" s="19" t="s">
        <v>248</v>
      </c>
    </row>
    <row r="317" spans="1:259" ht="28.5" customHeight="1" x14ac:dyDescent="0.2">
      <c r="A317" s="20" t="str">
        <f t="shared" si="4"/>
        <v>Spillage test (test-in)Current conditionNumber (seconds)Building/BuildingDetails/HealthAndSafety/CombustionAppliances/CombustionApplianceZone/CombustionApplianceTest/SpillageTest/CurrentCondition</v>
      </c>
      <c r="B317" s="16" t="s">
        <v>569</v>
      </c>
      <c r="C317" s="16" t="s">
        <v>119</v>
      </c>
      <c r="D317" s="16" t="s">
        <v>570</v>
      </c>
      <c r="E317" s="16" t="s">
        <v>564</v>
      </c>
      <c r="F317" s="28" t="s">
        <v>7</v>
      </c>
      <c r="J317" s="19" t="s">
        <v>21</v>
      </c>
      <c r="K317" s="19" t="s">
        <v>120</v>
      </c>
      <c r="L317" s="16" t="s">
        <v>135</v>
      </c>
      <c r="M317" s="20"/>
    </row>
    <row r="318" spans="1:259" ht="28.5" customHeight="1" x14ac:dyDescent="0.2">
      <c r="A318" s="20" t="str">
        <f t="shared" si="4"/>
        <v>Spillage test (test-in)Poor scenarioNumber (seconds)Building/BuildingDetails/HealthAndSafety/CombustionAppliances/CombustionApplianceZone/CombustionApplianceTest/SpillageTest/PoorCondition</v>
      </c>
      <c r="B318" s="16" t="s">
        <v>569</v>
      </c>
      <c r="C318" s="16" t="s">
        <v>123</v>
      </c>
      <c r="D318" s="16" t="s">
        <v>570</v>
      </c>
      <c r="E318" s="16"/>
      <c r="F318" s="28" t="s">
        <v>7</v>
      </c>
      <c r="H318" s="21"/>
      <c r="I318" s="21"/>
      <c r="J318" s="19" t="s">
        <v>21</v>
      </c>
      <c r="K318" s="19" t="s">
        <v>120</v>
      </c>
      <c r="L318" s="16" t="s">
        <v>137</v>
      </c>
      <c r="M318" s="20"/>
    </row>
    <row r="319" spans="1:259" ht="28.5" customHeight="1" x14ac:dyDescent="0.2">
      <c r="A319" s="20" t="str">
        <f t="shared" si="4"/>
        <v>Spillage test (test-in)Test resultEnumerationBuilding/BuildingDetails/HealthAndSafety/CombustionAppliances/CombustionApplianceZone/CombustionApplianceTest/SpillageTest/TestResult</v>
      </c>
      <c r="B319" s="16" t="s">
        <v>569</v>
      </c>
      <c r="C319" s="16" t="s">
        <v>566</v>
      </c>
      <c r="D319" s="16" t="s">
        <v>504</v>
      </c>
      <c r="E319" s="16"/>
      <c r="F319" s="28" t="s">
        <v>7</v>
      </c>
      <c r="J319" s="19" t="s">
        <v>21</v>
      </c>
      <c r="K319" s="19" t="s">
        <v>120</v>
      </c>
      <c r="L319" s="16" t="s">
        <v>136</v>
      </c>
      <c r="M319" s="20"/>
    </row>
    <row r="320" spans="1:259" ht="28.5" customHeight="1" x14ac:dyDescent="0.2">
      <c r="A320" s="20" t="str">
        <f t="shared" si="4"/>
        <v>Spillage test (test-out)Current conditionNumber (seconds)Building/BuildingDetails/HealthAndSafety/CombustionAppliances/CombustionApplianceZone/CombustionApplianceTest/SpillageTest/CurrentCondition</v>
      </c>
      <c r="B320" s="16" t="s">
        <v>578</v>
      </c>
      <c r="C320" s="16" t="s">
        <v>119</v>
      </c>
      <c r="D320" s="16" t="s">
        <v>570</v>
      </c>
      <c r="E320" s="16" t="s">
        <v>564</v>
      </c>
      <c r="F320" s="28" t="s">
        <v>138</v>
      </c>
      <c r="H320" s="19" t="s">
        <v>139</v>
      </c>
      <c r="J320" s="19" t="s">
        <v>296</v>
      </c>
      <c r="K320" s="19" t="s">
        <v>120</v>
      </c>
      <c r="L320" s="16" t="s">
        <v>135</v>
      </c>
      <c r="M320" s="20"/>
    </row>
    <row r="321" spans="1:13" ht="28.5" customHeight="1" x14ac:dyDescent="0.2">
      <c r="A321" s="20" t="str">
        <f t="shared" si="4"/>
        <v>Spillage test (test-out)Poor scenarioNumber (seconds)Building/BuildingDetails/HealthAndSafety/CombustionAppliances/CombustionApplianceZone/CombustionApplianceTest/SpillageTest/PoorCondition</v>
      </c>
      <c r="B321" s="16" t="s">
        <v>578</v>
      </c>
      <c r="C321" s="16" t="s">
        <v>123</v>
      </c>
      <c r="D321" s="16" t="s">
        <v>570</v>
      </c>
      <c r="E321" s="16"/>
      <c r="F321" s="28" t="s">
        <v>138</v>
      </c>
      <c r="H321" s="19" t="s">
        <v>139</v>
      </c>
      <c r="J321" s="19" t="s">
        <v>296</v>
      </c>
      <c r="K321" s="19" t="s">
        <v>120</v>
      </c>
      <c r="L321" s="16" t="s">
        <v>137</v>
      </c>
      <c r="M321" s="20"/>
    </row>
    <row r="322" spans="1:13" ht="28.5" customHeight="1" x14ac:dyDescent="0.2">
      <c r="A322" s="20" t="str">
        <f t="shared" si="4"/>
        <v>Spillage test (test-out)Test resultEnumerationBuilding/BuildingDetails/HealthAndSafety/CombustionAppliances/CombustionApplianceZone/CombustionApplianceTest/SpillageTest/TestResult</v>
      </c>
      <c r="B322" s="16" t="s">
        <v>578</v>
      </c>
      <c r="C322" s="16" t="s">
        <v>566</v>
      </c>
      <c r="D322" s="16" t="s">
        <v>504</v>
      </c>
      <c r="E322" s="16"/>
      <c r="F322" s="28" t="s">
        <v>138</v>
      </c>
      <c r="H322" s="19" t="s">
        <v>139</v>
      </c>
      <c r="J322" s="19" t="s">
        <v>296</v>
      </c>
      <c r="K322" s="19" t="s">
        <v>120</v>
      </c>
      <c r="L322" s="16" t="s">
        <v>136</v>
      </c>
      <c r="M322" s="20"/>
    </row>
    <row r="323" spans="1:13" ht="28.5" customHeight="1" x14ac:dyDescent="0.2">
      <c r="A323" s="20" t="str">
        <f t="shared" ref="A323:A386" si="5">TRIM(CLEAN(B323&amp;C323&amp;D323&amp;L323))</f>
        <v>Utility informationFuelEnumerationUtility/UtilitiesorFuelProviders/UtilityFuelProvider/UtilityServiceTypeProvided</v>
      </c>
      <c r="B323" s="19" t="s">
        <v>469</v>
      </c>
      <c r="C323" s="19" t="s">
        <v>74</v>
      </c>
      <c r="D323" s="19" t="s">
        <v>504</v>
      </c>
      <c r="F323" s="28" t="s">
        <v>20</v>
      </c>
      <c r="H323" s="21"/>
      <c r="I323" s="21"/>
      <c r="J323" s="19" t="s">
        <v>31</v>
      </c>
      <c r="K323" s="21"/>
      <c r="L323" s="16" t="s">
        <v>75</v>
      </c>
      <c r="M323" s="20"/>
    </row>
    <row r="324" spans="1:13" ht="28.5" customHeight="1" x14ac:dyDescent="0.2">
      <c r="A324" s="20" t="str">
        <f t="shared" si="5"/>
        <v>Utility informationUtility account numberNumberUtility/UtilityFuelProviders/UtilityFuelProvider/UtilityAccountNumber</v>
      </c>
      <c r="B324" s="16" t="s">
        <v>469</v>
      </c>
      <c r="C324" s="16" t="s">
        <v>82</v>
      </c>
      <c r="D324" s="16" t="s">
        <v>503</v>
      </c>
      <c r="E324" s="16" t="s">
        <v>521</v>
      </c>
      <c r="F324" s="56" t="s">
        <v>7</v>
      </c>
      <c r="G324" s="16"/>
      <c r="H324" s="17"/>
      <c r="I324" s="17"/>
      <c r="J324" s="16" t="s">
        <v>83</v>
      </c>
      <c r="K324" s="17"/>
      <c r="L324" s="16" t="s">
        <v>84</v>
      </c>
      <c r="M324" s="20"/>
    </row>
    <row r="325" spans="1:13" ht="28.5" customHeight="1" x14ac:dyDescent="0.2">
      <c r="A325" s="20" t="str">
        <f t="shared" si="5"/>
        <v>Utility informationUtility nameTextUtility/UtilitiesorFuelProviders/UtilityFuelProvider/UtilityName</v>
      </c>
      <c r="B325" s="16" t="s">
        <v>469</v>
      </c>
      <c r="C325" s="16" t="s">
        <v>85</v>
      </c>
      <c r="D325" s="16" t="s">
        <v>516</v>
      </c>
      <c r="E325" s="16" t="s">
        <v>522</v>
      </c>
      <c r="F325" s="56" t="s">
        <v>7</v>
      </c>
      <c r="G325" s="16"/>
      <c r="H325" s="17"/>
      <c r="I325" s="17" t="s">
        <v>644</v>
      </c>
      <c r="J325" s="16" t="s">
        <v>83</v>
      </c>
      <c r="K325" s="17"/>
      <c r="L325" s="16" t="s">
        <v>86</v>
      </c>
      <c r="M325" s="20"/>
    </row>
    <row r="326" spans="1:13" ht="28.5" customHeight="1" x14ac:dyDescent="0.2">
      <c r="A326" s="20" t="str">
        <f t="shared" si="5"/>
        <v>Vapor retarder (existing)Vapor retarder installedBooleanBuilding/BuildingDetails/HealthAndSafety/MoistureControl/MoistureControlImprovement/VaporRetardersInstalled</v>
      </c>
      <c r="B326" s="19" t="s">
        <v>319</v>
      </c>
      <c r="C326" s="19" t="s">
        <v>257</v>
      </c>
      <c r="D326" s="19" t="s">
        <v>520</v>
      </c>
      <c r="F326" s="28" t="s">
        <v>20</v>
      </c>
      <c r="H326" s="21"/>
      <c r="I326" s="21"/>
      <c r="J326" s="19" t="s">
        <v>21</v>
      </c>
      <c r="K326" s="19" t="s">
        <v>178</v>
      </c>
      <c r="L326" s="19" t="s">
        <v>258</v>
      </c>
    </row>
    <row r="327" spans="1:13" ht="28.5" customHeight="1" x14ac:dyDescent="0.2">
      <c r="A327" s="20" t="str">
        <f t="shared" si="5"/>
        <v>Vapor retarder (new)Vapor retarder installedBooleanBuilding/BuildingDetails/HealthAndSafety/MoistureControl/MoistureControlImprovement/VaporRetardersInstalled</v>
      </c>
      <c r="B327" s="19" t="s">
        <v>318</v>
      </c>
      <c r="C327" s="19" t="s">
        <v>257</v>
      </c>
      <c r="D327" s="19" t="s">
        <v>520</v>
      </c>
      <c r="F327" s="28" t="s">
        <v>20</v>
      </c>
      <c r="J327" s="19" t="s">
        <v>296</v>
      </c>
      <c r="K327" s="19" t="s">
        <v>178</v>
      </c>
      <c r="L327" s="19" t="s">
        <v>258</v>
      </c>
      <c r="M327" s="20"/>
    </row>
    <row r="328" spans="1:13" ht="28.5" customHeight="1" x14ac:dyDescent="0.2">
      <c r="A328" s="20" t="str">
        <f t="shared" si="5"/>
        <v>Ventilation FansUsedForWholeBuildingVentilationBooleanBuilding/BuildingDetails/Systems/MechanicalVentilation/VentilationFans/VentilationFan/UsedForWholeBuildingVentilation</v>
      </c>
      <c r="B328" s="19" t="s">
        <v>458</v>
      </c>
      <c r="C328" s="19" t="s">
        <v>459</v>
      </c>
      <c r="D328" s="19" t="s">
        <v>520</v>
      </c>
      <c r="F328" s="28" t="s">
        <v>7</v>
      </c>
      <c r="J328" s="19" t="s">
        <v>296</v>
      </c>
      <c r="L328" s="19" t="s">
        <v>613</v>
      </c>
      <c r="M328" s="20"/>
    </row>
    <row r="329" spans="1:13" ht="28.5" customHeight="1" x14ac:dyDescent="0.2">
      <c r="A329" s="20" t="str">
        <f t="shared" si="5"/>
        <v>Wall insulation (existing)Insulation materialEnumerationBuilding/BuildingDetails/Enclosure/Walls/Wall/Insulation/Layer/InsulationMaterial/&lt;material&gt;</v>
      </c>
      <c r="B329" s="19" t="s">
        <v>631</v>
      </c>
      <c r="C329" s="19" t="s">
        <v>190</v>
      </c>
      <c r="D329" s="19" t="s">
        <v>504</v>
      </c>
      <c r="F329" s="28" t="s">
        <v>7</v>
      </c>
      <c r="J329" s="19" t="s">
        <v>21</v>
      </c>
      <c r="L329" s="19" t="s">
        <v>212</v>
      </c>
      <c r="M329" s="20"/>
    </row>
    <row r="330" spans="1:13" ht="28.5" customHeight="1" x14ac:dyDescent="0.2">
      <c r="A330" s="20" t="str">
        <f t="shared" si="5"/>
        <v>Wall insulation (existing)Insulation materialEnumerationBuilding/BuildingDetails/Enclosure/Walls/Wall/Insulation/Layer/InsulationMaterial/&lt;material&gt;/&lt;type&gt;</v>
      </c>
      <c r="B330" s="19" t="s">
        <v>631</v>
      </c>
      <c r="C330" s="19" t="s">
        <v>190</v>
      </c>
      <c r="D330" s="19" t="s">
        <v>504</v>
      </c>
      <c r="F330" s="28" t="s">
        <v>7</v>
      </c>
      <c r="J330" s="19" t="s">
        <v>21</v>
      </c>
      <c r="L330" s="19" t="s">
        <v>213</v>
      </c>
      <c r="M330" s="20"/>
    </row>
    <row r="331" spans="1:13" ht="28.5" customHeight="1" x14ac:dyDescent="0.2">
      <c r="A331" s="20" t="str">
        <f t="shared" si="5"/>
        <v>Wall insulation (existing)Insulation nominal R-valueNumberBuilding/BuildingDetails/Enclosure/Walls/Wall/Insulation/Layer/NominalRValue</v>
      </c>
      <c r="B331" s="19" t="s">
        <v>631</v>
      </c>
      <c r="C331" s="19" t="s">
        <v>195</v>
      </c>
      <c r="D331" s="19" t="s">
        <v>503</v>
      </c>
      <c r="F331" s="28" t="s">
        <v>20</v>
      </c>
      <c r="J331" s="19" t="s">
        <v>21</v>
      </c>
      <c r="L331" s="19" t="s">
        <v>215</v>
      </c>
      <c r="M331" s="20"/>
    </row>
    <row r="332" spans="1:13" ht="28.5" customHeight="1" x14ac:dyDescent="0.2">
      <c r="A332" s="20" t="str">
        <f t="shared" si="5"/>
        <v>Wall insulation (existing)Insulation thicknessNumber (inches)Building/BuildingDetails/Enclosure/Walls/Wall/Insulation/Layer/Thickness</v>
      </c>
      <c r="B332" s="19" t="s">
        <v>631</v>
      </c>
      <c r="C332" s="19" t="s">
        <v>198</v>
      </c>
      <c r="D332" s="19" t="s">
        <v>581</v>
      </c>
      <c r="F332" s="28" t="s">
        <v>7</v>
      </c>
      <c r="J332" s="19" t="s">
        <v>21</v>
      </c>
      <c r="L332" s="19" t="s">
        <v>216</v>
      </c>
      <c r="M332" s="20"/>
    </row>
    <row r="333" spans="1:13" ht="28.5" customHeight="1" x14ac:dyDescent="0.2">
      <c r="A333" s="20" t="str">
        <f t="shared" si="5"/>
        <v>Wall insulation (existing)Misaligned insulationBooleanBuilding/BuildingDetails/Enclosure/Walls/Wall/Insulation/MisalignedInsulation</v>
      </c>
      <c r="B333" s="19" t="s">
        <v>631</v>
      </c>
      <c r="C333" s="19" t="s">
        <v>193</v>
      </c>
      <c r="D333" s="20" t="s">
        <v>520</v>
      </c>
      <c r="F333" s="28" t="s">
        <v>7</v>
      </c>
      <c r="J333" s="19" t="s">
        <v>21</v>
      </c>
      <c r="L333" s="19" t="s">
        <v>214</v>
      </c>
      <c r="M333" s="20"/>
    </row>
    <row r="334" spans="1:13" ht="28.5" customHeight="1" x14ac:dyDescent="0.2">
      <c r="A334" s="20" t="str">
        <f t="shared" si="5"/>
        <v>Wall insulation (existing)Surface areaNumber (sq.ft.)Building/BuildingDetails/Enclosure/Walls/Wall/Area</v>
      </c>
      <c r="B334" s="19" t="s">
        <v>631</v>
      </c>
      <c r="C334" s="19" t="s">
        <v>205</v>
      </c>
      <c r="D334" s="19" t="s">
        <v>584</v>
      </c>
      <c r="F334" s="28" t="s">
        <v>7</v>
      </c>
      <c r="J334" s="19" t="s">
        <v>21</v>
      </c>
      <c r="L334" s="19" t="s">
        <v>217</v>
      </c>
      <c r="M334" s="20"/>
    </row>
    <row r="335" spans="1:13" ht="28.5" customHeight="1" x14ac:dyDescent="0.2">
      <c r="A335" s="20" t="str">
        <f t="shared" si="5"/>
        <v>Wall insulation (new)Insulation materialEnumerationBuilding/BuildingDetails/Enclosure/Walls/Wall/Insulation/Layer/InsulationMaterial/&lt;material&gt;</v>
      </c>
      <c r="B335" s="19" t="s">
        <v>632</v>
      </c>
      <c r="C335" s="19" t="s">
        <v>190</v>
      </c>
      <c r="D335" s="19" t="s">
        <v>504</v>
      </c>
      <c r="F335" s="28" t="s">
        <v>20</v>
      </c>
      <c r="J335" s="19" t="s">
        <v>296</v>
      </c>
      <c r="K335" s="19" t="s">
        <v>178</v>
      </c>
      <c r="L335" s="19" t="s">
        <v>212</v>
      </c>
      <c r="M335" s="20"/>
    </row>
    <row r="336" spans="1:13" ht="28.5" customHeight="1" x14ac:dyDescent="0.2">
      <c r="A336" s="20" t="str">
        <f t="shared" si="5"/>
        <v>Wall insulation (new)Insulation materialEnumerationBuilding/BuildingDetails/Enclosure/Walls/Wall/Insulation/Layer/InsulationMaterial/&lt;material&gt;/&lt;type&gt;</v>
      </c>
      <c r="B336" s="19" t="s">
        <v>632</v>
      </c>
      <c r="C336" s="19" t="s">
        <v>190</v>
      </c>
      <c r="D336" s="19" t="s">
        <v>504</v>
      </c>
      <c r="F336" s="28" t="s">
        <v>20</v>
      </c>
      <c r="J336" s="19" t="s">
        <v>296</v>
      </c>
      <c r="K336" s="19" t="s">
        <v>178</v>
      </c>
      <c r="L336" s="19" t="s">
        <v>213</v>
      </c>
      <c r="M336" s="20"/>
    </row>
    <row r="337" spans="1:259" ht="28.5" customHeight="1" x14ac:dyDescent="0.2">
      <c r="A337" s="20" t="str">
        <f t="shared" si="5"/>
        <v>Wall insulation (new)Insulation nominal R-valueNumberBuilding/BuildingDetails/Enclosure/Walls/Wall/Insulation/Layer/NominalRValue</v>
      </c>
      <c r="B337" s="19" t="s">
        <v>632</v>
      </c>
      <c r="C337" s="19" t="s">
        <v>195</v>
      </c>
      <c r="D337" s="19" t="s">
        <v>503</v>
      </c>
      <c r="F337" s="28" t="s">
        <v>20</v>
      </c>
      <c r="J337" s="19" t="s">
        <v>296</v>
      </c>
      <c r="K337" s="19" t="s">
        <v>178</v>
      </c>
      <c r="L337" s="19" t="s">
        <v>215</v>
      </c>
      <c r="M337" s="20"/>
    </row>
    <row r="338" spans="1:259" ht="28.5" customHeight="1" x14ac:dyDescent="0.2">
      <c r="A338" s="20" t="str">
        <f t="shared" si="5"/>
        <v>Wall insulation (new)Insulation thicknessNumber (inches)Building/BuildingDetails/Enclosure/Walls/Wall/Insulation/Layer/Thickness</v>
      </c>
      <c r="B338" s="19" t="s">
        <v>632</v>
      </c>
      <c r="C338" s="19" t="s">
        <v>198</v>
      </c>
      <c r="D338" s="19" t="s">
        <v>581</v>
      </c>
      <c r="F338" s="28" t="s">
        <v>20</v>
      </c>
      <c r="J338" s="19" t="s">
        <v>296</v>
      </c>
      <c r="K338" s="19" t="s">
        <v>178</v>
      </c>
      <c r="L338" s="19" t="s">
        <v>216</v>
      </c>
      <c r="M338" s="20"/>
    </row>
    <row r="339" spans="1:259" ht="28.5" customHeight="1" x14ac:dyDescent="0.2">
      <c r="A339" s="20" t="str">
        <f t="shared" si="5"/>
        <v>Wall insulation (new)Misaligned insulationBooleanBuilding/BuildingDetails/Enclosure/Walls/Wall/Insulation/MisalignedInsulation</v>
      </c>
      <c r="B339" s="19" t="s">
        <v>632</v>
      </c>
      <c r="C339" s="19" t="s">
        <v>193</v>
      </c>
      <c r="D339" s="20" t="s">
        <v>520</v>
      </c>
      <c r="F339" s="28" t="s">
        <v>20</v>
      </c>
      <c r="J339" s="19" t="s">
        <v>296</v>
      </c>
      <c r="K339" s="19" t="s">
        <v>178</v>
      </c>
      <c r="L339" s="19" t="s">
        <v>214</v>
      </c>
      <c r="M339" s="20"/>
    </row>
    <row r="340" spans="1:259" ht="28.5" customHeight="1" x14ac:dyDescent="0.2">
      <c r="A340" s="20" t="str">
        <f t="shared" si="5"/>
        <v>Wall insulation (new)Surface areaNumber (sq.ft.)Building/BuildingDetails/Enclosure/Walls/Wall/Area</v>
      </c>
      <c r="B340" s="19" t="s">
        <v>632</v>
      </c>
      <c r="C340" s="19" t="s">
        <v>205</v>
      </c>
      <c r="D340" s="19" t="s">
        <v>584</v>
      </c>
      <c r="F340" s="28" t="s">
        <v>7</v>
      </c>
      <c r="J340" s="19" t="s">
        <v>296</v>
      </c>
      <c r="K340" s="19" t="s">
        <v>178</v>
      </c>
      <c r="L340" s="19" t="s">
        <v>217</v>
      </c>
      <c r="M340" s="20"/>
    </row>
    <row r="341" spans="1:259" ht="28.5" customHeight="1" x14ac:dyDescent="0.2">
      <c r="A341" s="20" t="str">
        <f t="shared" si="5"/>
        <v>Washing machine (existing)ManufacturerTextBuilding/BuildingDetails/Appliances/ClothesWasher/Manufacturer</v>
      </c>
      <c r="B341" s="19" t="s">
        <v>321</v>
      </c>
      <c r="C341" s="19" t="s">
        <v>45</v>
      </c>
      <c r="D341" s="19" t="s">
        <v>516</v>
      </c>
      <c r="F341" s="28" t="s">
        <v>7</v>
      </c>
      <c r="J341" s="19" t="s">
        <v>21</v>
      </c>
      <c r="L341" s="19" t="s">
        <v>260</v>
      </c>
    </row>
    <row r="342" spans="1:259" ht="28.5" customHeight="1" x14ac:dyDescent="0.2">
      <c r="A342" s="20" t="str">
        <f t="shared" si="5"/>
        <v>Washing machine (existing)Model numberTextBuilding/BuildingDetails/Appliances/ClothesWasher/ModelNumber</v>
      </c>
      <c r="B342" s="19" t="s">
        <v>321</v>
      </c>
      <c r="C342" s="19" t="s">
        <v>47</v>
      </c>
      <c r="D342" s="19" t="s">
        <v>516</v>
      </c>
      <c r="F342" s="28" t="s">
        <v>7</v>
      </c>
      <c r="J342" s="19" t="s">
        <v>21</v>
      </c>
      <c r="L342" s="19" t="s">
        <v>261</v>
      </c>
    </row>
    <row r="343" spans="1:259" ht="28.5" customHeight="1" x14ac:dyDescent="0.2">
      <c r="A343" s="20" t="str">
        <f t="shared" si="5"/>
        <v>Washing machine (existing)Model yearNumberBuilding/BuildingDetails/Appliances/ClothesWasher/ModelYear</v>
      </c>
      <c r="B343" s="19" t="s">
        <v>321</v>
      </c>
      <c r="C343" s="19" t="s">
        <v>51</v>
      </c>
      <c r="D343" s="19" t="s">
        <v>503</v>
      </c>
      <c r="F343" s="28" t="s">
        <v>7</v>
      </c>
      <c r="J343" s="19" t="s">
        <v>21</v>
      </c>
      <c r="L343" s="19" t="s">
        <v>263</v>
      </c>
    </row>
    <row r="344" spans="1:259" ht="28.5" customHeight="1" x14ac:dyDescent="0.2">
      <c r="A344" s="20" t="str">
        <f t="shared" si="5"/>
        <v>Washing machine (existing)Third party certificationEnumerationBuilding/BuildingDetails/Appliances/ClothesWasher/ThirdPartyCertification</v>
      </c>
      <c r="B344" s="19" t="s">
        <v>321</v>
      </c>
      <c r="C344" s="19" t="s">
        <v>58</v>
      </c>
      <c r="D344" s="19" t="s">
        <v>504</v>
      </c>
      <c r="E344" s="25" t="s">
        <v>596</v>
      </c>
      <c r="F344" s="28" t="s">
        <v>7</v>
      </c>
      <c r="H344" s="28"/>
      <c r="I344" s="28"/>
      <c r="J344" s="19" t="s">
        <v>21</v>
      </c>
      <c r="L344" s="19" t="s">
        <v>259</v>
      </c>
    </row>
    <row r="345" spans="1:259" ht="28.5" customHeight="1" x14ac:dyDescent="0.2">
      <c r="A345" s="20" t="str">
        <f t="shared" si="5"/>
        <v>Washing machine (existing)TypeEnumerationBuilding/BuildingDetails/Appliances/ClothesWasher/Type</v>
      </c>
      <c r="B345" s="19" t="s">
        <v>321</v>
      </c>
      <c r="C345" s="19" t="s">
        <v>233</v>
      </c>
      <c r="D345" s="19" t="s">
        <v>504</v>
      </c>
      <c r="F345" s="28" t="s">
        <v>20</v>
      </c>
      <c r="J345" s="19" t="s">
        <v>21</v>
      </c>
      <c r="L345" s="19" t="s">
        <v>262</v>
      </c>
    </row>
    <row r="346" spans="1:259" ht="28.5" customHeight="1" x14ac:dyDescent="0.2">
      <c r="A346" s="20" t="str">
        <f t="shared" si="5"/>
        <v>Washing machine (new)ManufacturerTextBuilding/BuildingDetails/Appliances/ClothesWasher/Manufacturer</v>
      </c>
      <c r="B346" s="19" t="s">
        <v>320</v>
      </c>
      <c r="C346" s="19" t="s">
        <v>45</v>
      </c>
      <c r="D346" s="19" t="s">
        <v>516</v>
      </c>
      <c r="F346" s="28" t="s">
        <v>7</v>
      </c>
      <c r="J346" s="19" t="s">
        <v>296</v>
      </c>
      <c r="K346" s="19" t="s">
        <v>178</v>
      </c>
      <c r="L346" s="19" t="s">
        <v>260</v>
      </c>
      <c r="M346" s="20"/>
    </row>
    <row r="347" spans="1:259" ht="28.5" customHeight="1" x14ac:dyDescent="0.2">
      <c r="A347" s="20" t="str">
        <f t="shared" si="5"/>
        <v>Washing machine (new)Model numberTextBuilding/BuildingDetails/Appliances/ClothesWasher/ModelNumber</v>
      </c>
      <c r="B347" s="19" t="s">
        <v>320</v>
      </c>
      <c r="C347" s="19" t="s">
        <v>47</v>
      </c>
      <c r="D347" s="19" t="s">
        <v>516</v>
      </c>
      <c r="F347" s="28" t="s">
        <v>7</v>
      </c>
      <c r="J347" s="19" t="s">
        <v>296</v>
      </c>
      <c r="K347" s="19" t="s">
        <v>178</v>
      </c>
      <c r="L347" s="19" t="s">
        <v>261</v>
      </c>
      <c r="M347" s="20"/>
    </row>
    <row r="348" spans="1:259" ht="28.5" customHeight="1" x14ac:dyDescent="0.2">
      <c r="A348" s="20" t="str">
        <f t="shared" si="5"/>
        <v>Washing machine (new)Model yearNumberBuilding/BuildingDetails/Appliances/ClothesWasher/ModelYear</v>
      </c>
      <c r="B348" s="19" t="s">
        <v>320</v>
      </c>
      <c r="C348" s="19" t="s">
        <v>51</v>
      </c>
      <c r="D348" s="19" t="s">
        <v>503</v>
      </c>
      <c r="F348" s="28" t="s">
        <v>7</v>
      </c>
      <c r="J348" s="19" t="s">
        <v>296</v>
      </c>
      <c r="K348" s="19" t="s">
        <v>178</v>
      </c>
      <c r="L348" s="19" t="s">
        <v>263</v>
      </c>
    </row>
    <row r="349" spans="1:259" ht="28.5" customHeight="1" x14ac:dyDescent="0.2">
      <c r="A349" s="20" t="str">
        <f t="shared" si="5"/>
        <v>Washing machine (new)Replaced systemSystem IDProject/ProjectDetails/Measures/Measure/ReplacedComponents/ReplacedComponent</v>
      </c>
      <c r="B349" s="19" t="s">
        <v>320</v>
      </c>
      <c r="C349" s="19" t="s">
        <v>297</v>
      </c>
      <c r="D349" s="19" t="s">
        <v>117</v>
      </c>
      <c r="F349" s="28" t="s">
        <v>20</v>
      </c>
      <c r="J349" s="19" t="s">
        <v>296</v>
      </c>
      <c r="K349" s="19" t="s">
        <v>178</v>
      </c>
      <c r="L349" s="19" t="s">
        <v>298</v>
      </c>
    </row>
    <row r="350" spans="1:259" ht="28.5" customHeight="1" x14ac:dyDescent="0.2">
      <c r="A350" s="20" t="str">
        <f t="shared" si="5"/>
        <v>Washing machine (new)Third party certificationEnumerationBuilding/BuildingDetails/Appliances/ClothesWasher/ThirdPartyCertification</v>
      </c>
      <c r="B350" s="19" t="s">
        <v>320</v>
      </c>
      <c r="C350" s="19" t="s">
        <v>58</v>
      </c>
      <c r="D350" s="19" t="s">
        <v>504</v>
      </c>
      <c r="E350" s="25" t="s">
        <v>596</v>
      </c>
      <c r="F350" s="28" t="s">
        <v>20</v>
      </c>
      <c r="J350" s="19" t="s">
        <v>296</v>
      </c>
      <c r="K350" s="19" t="s">
        <v>178</v>
      </c>
      <c r="L350" s="19" t="s">
        <v>259</v>
      </c>
      <c r="M350" s="20"/>
    </row>
    <row r="351" spans="1:259" ht="26.25" customHeight="1" x14ac:dyDescent="0.2">
      <c r="A351" s="20" t="str">
        <f t="shared" si="5"/>
        <v>Washing machine (new)TypeEnumerationBuilding/BuildingDetails/Appliances/ClothesWasher/Type</v>
      </c>
      <c r="B351" s="19" t="s">
        <v>320</v>
      </c>
      <c r="C351" s="19" t="s">
        <v>233</v>
      </c>
      <c r="D351" s="19" t="s">
        <v>504</v>
      </c>
      <c r="F351" s="28" t="s">
        <v>20</v>
      </c>
      <c r="J351" s="19" t="s">
        <v>296</v>
      </c>
      <c r="K351" s="19" t="s">
        <v>178</v>
      </c>
      <c r="L351" s="19" t="s">
        <v>262</v>
      </c>
    </row>
    <row r="352" spans="1:259" ht="28.5" customHeight="1" x14ac:dyDescent="0.2">
      <c r="A352" s="20" t="str">
        <f t="shared" si="5"/>
        <v>Water heater (existing)Pipe R valueNumber Building/BuildingDetails/Systems/WaterHeating/WaterHeatingSystem/WaterHeaterImprovement/Pipe/PipeRValue</v>
      </c>
      <c r="B352" s="22" t="s">
        <v>323</v>
      </c>
      <c r="C352" s="22" t="s">
        <v>660</v>
      </c>
      <c r="D352" s="22" t="s">
        <v>661</v>
      </c>
      <c r="E352" s="22"/>
      <c r="F352" s="28" t="s">
        <v>7</v>
      </c>
      <c r="G352" s="22" t="s">
        <v>640</v>
      </c>
      <c r="H352" s="21"/>
      <c r="I352" s="21"/>
      <c r="J352" s="19" t="s">
        <v>21</v>
      </c>
      <c r="K352" s="21"/>
      <c r="L352" s="19" t="s">
        <v>664</v>
      </c>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c r="CN352" s="20"/>
      <c r="CO352" s="20"/>
      <c r="CP352" s="20"/>
      <c r="CQ352" s="20"/>
      <c r="CR352" s="20"/>
      <c r="CS352" s="20"/>
      <c r="CT352" s="20"/>
      <c r="CU352" s="20"/>
      <c r="CV352" s="20"/>
      <c r="CW352" s="20"/>
      <c r="CX352" s="20"/>
      <c r="CY352" s="20"/>
      <c r="CZ352" s="20"/>
      <c r="DA352" s="20"/>
      <c r="DB352" s="20"/>
      <c r="DC352" s="20"/>
      <c r="DD352" s="20"/>
      <c r="DE352" s="20"/>
      <c r="DF352" s="20"/>
      <c r="DG352" s="20"/>
      <c r="DH352" s="20"/>
      <c r="DI352" s="20"/>
      <c r="DJ352" s="20"/>
      <c r="DK352" s="20"/>
      <c r="DL352" s="20"/>
      <c r="DM352" s="20"/>
      <c r="DN352" s="20"/>
      <c r="DO352" s="20"/>
      <c r="DP352" s="20"/>
      <c r="DQ352" s="20"/>
      <c r="DR352" s="20"/>
      <c r="DS352" s="20"/>
      <c r="DT352" s="20"/>
      <c r="DU352" s="20"/>
      <c r="DV352" s="20"/>
      <c r="DW352" s="20"/>
      <c r="DX352" s="20"/>
      <c r="DY352" s="20"/>
      <c r="DZ352" s="20"/>
      <c r="EA352" s="20"/>
      <c r="EB352" s="20"/>
      <c r="EC352" s="20"/>
      <c r="ED352" s="20"/>
      <c r="EE352" s="20"/>
      <c r="EF352" s="20"/>
      <c r="EG352" s="20"/>
      <c r="EH352" s="20"/>
      <c r="EI352" s="20"/>
      <c r="EJ352" s="20"/>
      <c r="EK352" s="20"/>
      <c r="EL352" s="20"/>
      <c r="EM352" s="20"/>
      <c r="EN352" s="20"/>
      <c r="EO352" s="20"/>
      <c r="EP352" s="20"/>
      <c r="EQ352" s="20"/>
      <c r="ER352" s="20"/>
      <c r="ES352" s="20"/>
      <c r="ET352" s="20"/>
      <c r="EU352" s="20"/>
      <c r="EV352" s="20"/>
      <c r="EW352" s="20"/>
      <c r="EX352" s="20"/>
      <c r="EY352" s="20"/>
      <c r="EZ352" s="20"/>
      <c r="FA352" s="20"/>
      <c r="FB352" s="20"/>
      <c r="FC352" s="20"/>
      <c r="FD352" s="20"/>
      <c r="FE352" s="20"/>
      <c r="FF352" s="20"/>
      <c r="FG352" s="20"/>
      <c r="FH352" s="20"/>
      <c r="FI352" s="20"/>
      <c r="FJ352" s="20"/>
      <c r="FK352" s="20"/>
      <c r="FL352" s="20"/>
      <c r="FM352" s="20"/>
      <c r="FN352" s="20"/>
      <c r="FO352" s="20"/>
      <c r="FP352" s="20"/>
      <c r="FQ352" s="20"/>
      <c r="FR352" s="20"/>
      <c r="FS352" s="20"/>
      <c r="FT352" s="20"/>
      <c r="FU352" s="20"/>
      <c r="FV352" s="20"/>
      <c r="FW352" s="20"/>
      <c r="FX352" s="20"/>
      <c r="FY352" s="20"/>
      <c r="FZ352" s="20"/>
      <c r="GA352" s="20"/>
      <c r="GB352" s="20"/>
      <c r="GC352" s="20"/>
      <c r="GD352" s="20"/>
      <c r="GE352" s="20"/>
      <c r="GF352" s="20"/>
      <c r="GG352" s="20"/>
      <c r="GH352" s="20"/>
      <c r="GI352" s="20"/>
      <c r="GJ352" s="20"/>
      <c r="GK352" s="20"/>
      <c r="GL352" s="20"/>
      <c r="GM352" s="20"/>
      <c r="GN352" s="20"/>
      <c r="GO352" s="20"/>
      <c r="GP352" s="20"/>
      <c r="GQ352" s="20"/>
      <c r="GR352" s="20"/>
      <c r="GS352" s="20"/>
      <c r="GT352" s="20"/>
      <c r="GU352" s="20"/>
      <c r="GV352" s="20"/>
      <c r="GW352" s="20"/>
      <c r="GX352" s="20"/>
      <c r="GY352" s="20"/>
      <c r="GZ352" s="20"/>
      <c r="HA352" s="20"/>
      <c r="HB352" s="20"/>
      <c r="HC352" s="20"/>
      <c r="HD352" s="20"/>
      <c r="HE352" s="20"/>
      <c r="HF352" s="20"/>
      <c r="HG352" s="20"/>
      <c r="HH352" s="20"/>
      <c r="HI352" s="20"/>
      <c r="HJ352" s="20"/>
      <c r="HK352" s="20"/>
      <c r="HL352" s="20"/>
      <c r="HM352" s="20"/>
      <c r="HN352" s="20"/>
      <c r="HO352" s="20"/>
      <c r="HP352" s="20"/>
      <c r="HQ352" s="20"/>
      <c r="HR352" s="20"/>
      <c r="HS352" s="20"/>
      <c r="HT352" s="20"/>
      <c r="HU352" s="20"/>
      <c r="HV352" s="20"/>
      <c r="HW352" s="20"/>
      <c r="HX352" s="20"/>
      <c r="HY352" s="20"/>
      <c r="HZ352" s="20"/>
      <c r="IA352" s="20"/>
      <c r="IB352" s="20"/>
      <c r="IC352" s="20"/>
      <c r="ID352" s="20"/>
      <c r="IE352" s="20"/>
      <c r="IF352" s="20"/>
      <c r="IG352" s="20"/>
      <c r="IH352" s="20"/>
      <c r="II352" s="20"/>
      <c r="IJ352" s="20"/>
      <c r="IK352" s="20"/>
      <c r="IL352" s="20"/>
      <c r="IM352" s="20"/>
      <c r="IN352" s="20"/>
      <c r="IO352" s="20"/>
      <c r="IP352" s="20"/>
      <c r="IQ352" s="20"/>
      <c r="IR352" s="20"/>
      <c r="IS352" s="20"/>
      <c r="IT352" s="20"/>
      <c r="IU352" s="20"/>
      <c r="IV352" s="20"/>
      <c r="IW352" s="20"/>
      <c r="IX352" s="20"/>
      <c r="IY352" s="20"/>
    </row>
    <row r="353" spans="1:259" ht="26.25" customHeight="1" x14ac:dyDescent="0.2">
      <c r="A353" s="20" t="str">
        <f t="shared" si="5"/>
        <v>Water heater (existing)Recovery efficiencyFractionBuilding/BuildingDetails/Systems/WaterHeating/WaterHeatingSystem/RecoveryEfficiency</v>
      </c>
      <c r="B353" s="22" t="s">
        <v>323</v>
      </c>
      <c r="C353" s="22" t="s">
        <v>658</v>
      </c>
      <c r="D353" s="22" t="s">
        <v>505</v>
      </c>
      <c r="E353" s="22" t="s">
        <v>657</v>
      </c>
      <c r="F353" s="28" t="s">
        <v>7</v>
      </c>
      <c r="G353" s="22" t="s">
        <v>640</v>
      </c>
      <c r="J353" s="19" t="s">
        <v>21</v>
      </c>
      <c r="L353" s="16" t="s">
        <v>670</v>
      </c>
      <c r="M353" s="20"/>
    </row>
    <row r="354" spans="1:259" ht="26.25" customHeight="1" x14ac:dyDescent="0.2">
      <c r="A354" s="20" t="str">
        <f t="shared" si="5"/>
        <v>Water heater (existing)Length of pipe insulatedNumber (ft)Building/BuildingDetails/Systems/WaterHeating/WaterHeatingSystem/WaterHeaterImprovement/Pipe/LengthofPipeInsulated</v>
      </c>
      <c r="B354" s="19" t="s">
        <v>323</v>
      </c>
      <c r="C354" s="26" t="s">
        <v>659</v>
      </c>
      <c r="D354" s="26" t="s">
        <v>662</v>
      </c>
      <c r="E354" s="26"/>
      <c r="F354" s="28" t="s">
        <v>7</v>
      </c>
      <c r="J354" s="19" t="s">
        <v>21</v>
      </c>
      <c r="L354" s="19" t="s">
        <v>663</v>
      </c>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c r="CN354" s="20"/>
      <c r="CO354" s="20"/>
      <c r="CP354" s="20"/>
      <c r="CQ354" s="20"/>
      <c r="CR354" s="20"/>
      <c r="CS354" s="20"/>
      <c r="CT354" s="20"/>
      <c r="CU354" s="20"/>
      <c r="CV354" s="20"/>
      <c r="CW354" s="20"/>
      <c r="CX354" s="20"/>
      <c r="CY354" s="20"/>
      <c r="CZ354" s="20"/>
      <c r="DA354" s="20"/>
      <c r="DB354" s="20"/>
      <c r="DC354" s="20"/>
      <c r="DD354" s="20"/>
      <c r="DE354" s="20"/>
      <c r="DF354" s="20"/>
      <c r="DG354" s="20"/>
      <c r="DH354" s="20"/>
      <c r="DI354" s="20"/>
      <c r="DJ354" s="20"/>
      <c r="DK354" s="20"/>
      <c r="DL354" s="20"/>
      <c r="DM354" s="20"/>
      <c r="DN354" s="20"/>
      <c r="DO354" s="20"/>
      <c r="DP354" s="20"/>
      <c r="DQ354" s="20"/>
      <c r="DR354" s="20"/>
      <c r="DS354" s="20"/>
      <c r="DT354" s="20"/>
      <c r="DU354" s="20"/>
      <c r="DV354" s="20"/>
      <c r="DW354" s="20"/>
      <c r="DX354" s="20"/>
      <c r="DY354" s="20"/>
      <c r="DZ354" s="20"/>
      <c r="EA354" s="20"/>
      <c r="EB354" s="20"/>
      <c r="EC354" s="20"/>
      <c r="ED354" s="20"/>
      <c r="EE354" s="20"/>
      <c r="EF354" s="20"/>
      <c r="EG354" s="20"/>
      <c r="EH354" s="20"/>
      <c r="EI354" s="20"/>
      <c r="EJ354" s="20"/>
      <c r="EK354" s="20"/>
      <c r="EL354" s="20"/>
      <c r="EM354" s="20"/>
      <c r="EN354" s="20"/>
      <c r="EO354" s="20"/>
      <c r="EP354" s="20"/>
      <c r="EQ354" s="20"/>
      <c r="ER354" s="20"/>
      <c r="ES354" s="20"/>
      <c r="ET354" s="20"/>
      <c r="EU354" s="20"/>
      <c r="EV354" s="20"/>
      <c r="EW354" s="20"/>
      <c r="EX354" s="20"/>
      <c r="EY354" s="20"/>
      <c r="EZ354" s="20"/>
      <c r="FA354" s="20"/>
      <c r="FB354" s="20"/>
      <c r="FC354" s="20"/>
      <c r="FD354" s="20"/>
      <c r="FE354" s="20"/>
      <c r="FF354" s="20"/>
      <c r="FG354" s="20"/>
      <c r="FH354" s="20"/>
      <c r="FI354" s="20"/>
      <c r="FJ354" s="20"/>
      <c r="FK354" s="20"/>
      <c r="FL354" s="20"/>
      <c r="FM354" s="20"/>
      <c r="FN354" s="20"/>
      <c r="FO354" s="20"/>
      <c r="FP354" s="20"/>
      <c r="FQ354" s="20"/>
      <c r="FR354" s="20"/>
      <c r="FS354" s="20"/>
      <c r="FT354" s="20"/>
      <c r="FU354" s="20"/>
      <c r="FV354" s="20"/>
      <c r="FW354" s="20"/>
      <c r="FX354" s="20"/>
      <c r="FY354" s="20"/>
      <c r="FZ354" s="20"/>
      <c r="GA354" s="20"/>
      <c r="GB354" s="20"/>
      <c r="GC354" s="20"/>
      <c r="GD354" s="20"/>
      <c r="GE354" s="20"/>
      <c r="GF354" s="20"/>
      <c r="GG354" s="20"/>
      <c r="GH354" s="20"/>
      <c r="GI354" s="20"/>
      <c r="GJ354" s="20"/>
      <c r="GK354" s="20"/>
      <c r="GL354" s="20"/>
      <c r="GM354" s="20"/>
      <c r="GN354" s="20"/>
      <c r="GO354" s="20"/>
      <c r="GP354" s="20"/>
      <c r="GQ354" s="20"/>
      <c r="GR354" s="20"/>
      <c r="GS354" s="20"/>
      <c r="GT354" s="20"/>
      <c r="GU354" s="20"/>
      <c r="GV354" s="20"/>
      <c r="GW354" s="20"/>
      <c r="GX354" s="20"/>
      <c r="GY354" s="20"/>
      <c r="GZ354" s="20"/>
      <c r="HA354" s="20"/>
      <c r="HB354" s="20"/>
      <c r="HC354" s="20"/>
      <c r="HD354" s="20"/>
      <c r="HE354" s="20"/>
      <c r="HF354" s="20"/>
      <c r="HG354" s="20"/>
      <c r="HH354" s="20"/>
      <c r="HI354" s="20"/>
      <c r="HJ354" s="20"/>
      <c r="HK354" s="20"/>
      <c r="HL354" s="20"/>
      <c r="HM354" s="20"/>
      <c r="HN354" s="20"/>
      <c r="HO354" s="20"/>
      <c r="HP354" s="20"/>
      <c r="HQ354" s="20"/>
      <c r="HR354" s="20"/>
      <c r="HS354" s="20"/>
      <c r="HT354" s="20"/>
      <c r="HU354" s="20"/>
      <c r="HV354" s="20"/>
      <c r="HW354" s="20"/>
      <c r="HX354" s="20"/>
      <c r="HY354" s="20"/>
      <c r="HZ354" s="20"/>
      <c r="IA354" s="20"/>
      <c r="IB354" s="20"/>
      <c r="IC354" s="20"/>
      <c r="ID354" s="20"/>
      <c r="IE354" s="20"/>
      <c r="IF354" s="20"/>
      <c r="IG354" s="20"/>
      <c r="IH354" s="20"/>
      <c r="II354" s="20"/>
      <c r="IJ354" s="20"/>
      <c r="IK354" s="20"/>
      <c r="IL354" s="20"/>
      <c r="IM354" s="20"/>
      <c r="IN354" s="20"/>
      <c r="IO354" s="20"/>
      <c r="IP354" s="20"/>
      <c r="IQ354" s="20"/>
      <c r="IR354" s="20"/>
      <c r="IS354" s="20"/>
      <c r="IT354" s="20"/>
      <c r="IU354" s="20"/>
      <c r="IV354" s="20"/>
      <c r="IW354" s="20"/>
      <c r="IX354" s="20"/>
      <c r="IY354" s="20"/>
    </row>
    <row r="355" spans="1:259" ht="28.5" customHeight="1" x14ac:dyDescent="0.2">
      <c r="A355" s="20" t="str">
        <f t="shared" si="5"/>
        <v>Water heater (existing)Hot water temperatureNumber (degrees F)Building/BuildingDetails/Systems/WaterHeating/WaterHeatingSystem/HotWaterTemperature</v>
      </c>
      <c r="B355" s="19" t="s">
        <v>323</v>
      </c>
      <c r="C355" s="25" t="s">
        <v>645</v>
      </c>
      <c r="D355" s="25" t="s">
        <v>573</v>
      </c>
      <c r="E355" s="25"/>
      <c r="F355" s="28" t="s">
        <v>7</v>
      </c>
      <c r="G355" s="19" t="s">
        <v>20</v>
      </c>
      <c r="J355" s="19" t="s">
        <v>21</v>
      </c>
      <c r="L355" s="16" t="s">
        <v>463</v>
      </c>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c r="CN355" s="20"/>
      <c r="CO355" s="20"/>
      <c r="CP355" s="20"/>
      <c r="CQ355" s="20"/>
      <c r="CR355" s="20"/>
      <c r="CS355" s="20"/>
      <c r="CT355" s="20"/>
      <c r="CU355" s="20"/>
      <c r="CV355" s="20"/>
      <c r="CW355" s="20"/>
      <c r="CX355" s="20"/>
      <c r="CY355" s="20"/>
      <c r="CZ355" s="20"/>
      <c r="DA355" s="20"/>
      <c r="DB355" s="20"/>
      <c r="DC355" s="20"/>
      <c r="DD355" s="20"/>
      <c r="DE355" s="20"/>
      <c r="DF355" s="20"/>
      <c r="DG355" s="20"/>
      <c r="DH355" s="20"/>
      <c r="DI355" s="20"/>
      <c r="DJ355" s="20"/>
      <c r="DK355" s="20"/>
      <c r="DL355" s="20"/>
      <c r="DM355" s="20"/>
      <c r="DN355" s="20"/>
      <c r="DO355" s="20"/>
      <c r="DP355" s="20"/>
      <c r="DQ355" s="20"/>
      <c r="DR355" s="20"/>
      <c r="DS355" s="20"/>
      <c r="DT355" s="20"/>
      <c r="DU355" s="20"/>
      <c r="DV355" s="20"/>
      <c r="DW355" s="20"/>
      <c r="DX355" s="20"/>
      <c r="DY355" s="20"/>
      <c r="DZ355" s="20"/>
      <c r="EA355" s="20"/>
      <c r="EB355" s="20"/>
      <c r="EC355" s="20"/>
      <c r="ED355" s="20"/>
      <c r="EE355" s="20"/>
      <c r="EF355" s="20"/>
      <c r="EG355" s="20"/>
      <c r="EH355" s="20"/>
      <c r="EI355" s="20"/>
      <c r="EJ355" s="20"/>
      <c r="EK355" s="20"/>
      <c r="EL355" s="20"/>
      <c r="EM355" s="20"/>
      <c r="EN355" s="20"/>
      <c r="EO355" s="20"/>
      <c r="EP355" s="20"/>
      <c r="EQ355" s="20"/>
      <c r="ER355" s="20"/>
      <c r="ES355" s="20"/>
      <c r="ET355" s="20"/>
      <c r="EU355" s="20"/>
      <c r="EV355" s="20"/>
      <c r="EW355" s="20"/>
      <c r="EX355" s="20"/>
      <c r="EY355" s="20"/>
      <c r="EZ355" s="20"/>
      <c r="FA355" s="20"/>
      <c r="FB355" s="20"/>
      <c r="FC355" s="20"/>
      <c r="FD355" s="20"/>
      <c r="FE355" s="20"/>
      <c r="FF355" s="20"/>
      <c r="FG355" s="20"/>
      <c r="FH355" s="20"/>
      <c r="FI355" s="20"/>
      <c r="FJ355" s="20"/>
      <c r="FK355" s="20"/>
      <c r="FL355" s="20"/>
      <c r="FM355" s="20"/>
      <c r="FN355" s="20"/>
      <c r="FO355" s="20"/>
      <c r="FP355" s="20"/>
      <c r="FQ355" s="20"/>
      <c r="FR355" s="20"/>
      <c r="FS355" s="20"/>
      <c r="FT355" s="20"/>
      <c r="FU355" s="20"/>
      <c r="FV355" s="20"/>
      <c r="FW355" s="20"/>
      <c r="FX355" s="20"/>
      <c r="FY355" s="20"/>
      <c r="FZ355" s="20"/>
      <c r="GA355" s="20"/>
      <c r="GB355" s="20"/>
      <c r="GC355" s="20"/>
      <c r="GD355" s="20"/>
      <c r="GE355" s="20"/>
      <c r="GF355" s="20"/>
      <c r="GG355" s="20"/>
      <c r="GH355" s="20"/>
      <c r="GI355" s="20"/>
      <c r="GJ355" s="20"/>
      <c r="GK355" s="20"/>
      <c r="GL355" s="20"/>
      <c r="GM355" s="20"/>
      <c r="GN355" s="20"/>
      <c r="GO355" s="20"/>
      <c r="GP355" s="20"/>
      <c r="GQ355" s="20"/>
      <c r="GR355" s="20"/>
      <c r="GS355" s="20"/>
      <c r="GT355" s="20"/>
      <c r="GU355" s="20"/>
      <c r="GV355" s="20"/>
      <c r="GW355" s="20"/>
      <c r="GX355" s="20"/>
      <c r="GY355" s="20"/>
      <c r="GZ355" s="20"/>
      <c r="HA355" s="20"/>
      <c r="HB355" s="20"/>
      <c r="HC355" s="20"/>
      <c r="HD355" s="20"/>
      <c r="HE355" s="20"/>
      <c r="HF355" s="20"/>
      <c r="HG355" s="20"/>
      <c r="HH355" s="20"/>
      <c r="HI355" s="20"/>
      <c r="HJ355" s="20"/>
      <c r="HK355" s="20"/>
      <c r="HL355" s="20"/>
      <c r="HM355" s="20"/>
      <c r="HN355" s="20"/>
      <c r="HO355" s="20"/>
      <c r="HP355" s="20"/>
      <c r="HQ355" s="20"/>
      <c r="HR355" s="20"/>
      <c r="HS355" s="20"/>
      <c r="HT355" s="20"/>
      <c r="HU355" s="20"/>
      <c r="HV355" s="20"/>
      <c r="HW355" s="20"/>
      <c r="HX355" s="20"/>
      <c r="HY355" s="20"/>
      <c r="HZ355" s="20"/>
      <c r="IA355" s="20"/>
      <c r="IB355" s="20"/>
      <c r="IC355" s="20"/>
      <c r="ID355" s="20"/>
      <c r="IE355" s="20"/>
      <c r="IF355" s="20"/>
      <c r="IG355" s="20"/>
      <c r="IH355" s="20"/>
      <c r="II355" s="20"/>
      <c r="IJ355" s="20"/>
      <c r="IK355" s="20"/>
      <c r="IL355" s="20"/>
      <c r="IM355" s="20"/>
      <c r="IN355" s="20"/>
      <c r="IO355" s="20"/>
      <c r="IP355" s="20"/>
      <c r="IQ355" s="20"/>
      <c r="IR355" s="20"/>
      <c r="IS355" s="20"/>
      <c r="IT355" s="20"/>
      <c r="IU355" s="20"/>
      <c r="IV355" s="20"/>
      <c r="IW355" s="20"/>
      <c r="IX355" s="20"/>
      <c r="IY355" s="20"/>
    </row>
    <row r="356" spans="1:259" ht="28.5" customHeight="1" x14ac:dyDescent="0.2">
      <c r="A356" s="20" t="str">
        <f t="shared" si="5"/>
        <v>Water heater (existing)Combustion ventilation system orphanedBooleanBuilding/BuildingDetails/Systems/WaterHeating/WaterHeatingSystem/CombustionVentilationOrphaned</v>
      </c>
      <c r="B356" s="19" t="s">
        <v>323</v>
      </c>
      <c r="C356" s="19" t="s">
        <v>264</v>
      </c>
      <c r="D356" s="19" t="s">
        <v>520</v>
      </c>
      <c r="F356" s="28" t="s">
        <v>7</v>
      </c>
      <c r="G356" s="19" t="s">
        <v>20</v>
      </c>
      <c r="H356" s="21"/>
      <c r="I356" s="21"/>
      <c r="J356" s="19" t="s">
        <v>21</v>
      </c>
      <c r="K356" s="21"/>
      <c r="L356" s="19" t="s">
        <v>265</v>
      </c>
    </row>
    <row r="357" spans="1:259" ht="28.5" customHeight="1" x14ac:dyDescent="0.2">
      <c r="A357" s="20" t="str">
        <f t="shared" si="5"/>
        <v>Water heater (existing)Energy factorFractionBuilding/BuildingDetails/Systems/WaterHeating/WaterHeatingSystem/EnergyFactor</v>
      </c>
      <c r="B357" s="19" t="s">
        <v>323</v>
      </c>
      <c r="C357" s="19" t="s">
        <v>266</v>
      </c>
      <c r="D357" s="19" t="s">
        <v>505</v>
      </c>
      <c r="E357" s="19" t="s">
        <v>615</v>
      </c>
      <c r="F357" s="28" t="s">
        <v>7</v>
      </c>
      <c r="J357" s="19" t="s">
        <v>21</v>
      </c>
      <c r="L357" s="19" t="s">
        <v>267</v>
      </c>
    </row>
    <row r="358" spans="1:259" ht="28.5" customHeight="1" x14ac:dyDescent="0.2">
      <c r="A358" s="20" t="str">
        <f t="shared" si="5"/>
        <v>Water heater (existing)FuelEnumerationBuilding/BuildingDetails/Systems/WaterHeating/WaterHeatingSystem/FuelType</v>
      </c>
      <c r="B358" s="19" t="s">
        <v>323</v>
      </c>
      <c r="C358" s="19" t="s">
        <v>74</v>
      </c>
      <c r="D358" s="19" t="s">
        <v>504</v>
      </c>
      <c r="F358" s="28" t="s">
        <v>20</v>
      </c>
      <c r="J358" s="19" t="s">
        <v>21</v>
      </c>
      <c r="L358" s="19" t="s">
        <v>268</v>
      </c>
      <c r="M358" s="16"/>
    </row>
    <row r="359" spans="1:259" ht="28.5" customHeight="1" x14ac:dyDescent="0.2">
      <c r="A359" s="20" t="str">
        <f t="shared" si="5"/>
        <v>Water heater (existing)LocationEnumerationBuilding/BuildingDetails/Systems/WaterHeating/WaterHeatingSystem/Location</v>
      </c>
      <c r="B359" s="19" t="s">
        <v>323</v>
      </c>
      <c r="C359" s="19" t="s">
        <v>269</v>
      </c>
      <c r="D359" s="19" t="s">
        <v>504</v>
      </c>
      <c r="F359" s="28" t="s">
        <v>20</v>
      </c>
      <c r="J359" s="19" t="s">
        <v>21</v>
      </c>
      <c r="L359" s="19" t="s">
        <v>270</v>
      </c>
    </row>
    <row r="360" spans="1:259" ht="28.5" customHeight="1" x14ac:dyDescent="0.2">
      <c r="A360" s="20" t="str">
        <f t="shared" si="5"/>
        <v>Water heater (existing)ManufacturerTextBuilding/BuildingDetails/Systems/WaterHeating/WaterHeatingSystem/Manufacturer</v>
      </c>
      <c r="B360" s="19" t="s">
        <v>323</v>
      </c>
      <c r="C360" s="19" t="s">
        <v>45</v>
      </c>
      <c r="D360" s="19" t="s">
        <v>516</v>
      </c>
      <c r="F360" s="28" t="s">
        <v>7</v>
      </c>
      <c r="J360" s="19" t="s">
        <v>21</v>
      </c>
      <c r="L360" s="19" t="s">
        <v>271</v>
      </c>
    </row>
    <row r="361" spans="1:259" ht="28.5" customHeight="1" x14ac:dyDescent="0.2">
      <c r="A361" s="20" t="str">
        <f t="shared" si="5"/>
        <v>Water heater (existing)Model numberTextBuilding/BuildingDetails/Systems/WaterHeating/WaterHeatingSystem/ModelNumber</v>
      </c>
      <c r="B361" s="19" t="s">
        <v>323</v>
      </c>
      <c r="C361" s="19" t="s">
        <v>47</v>
      </c>
      <c r="D361" s="19" t="s">
        <v>516</v>
      </c>
      <c r="F361" s="28" t="s">
        <v>7</v>
      </c>
      <c r="J361" s="19" t="s">
        <v>21</v>
      </c>
      <c r="L361" s="19" t="s">
        <v>671</v>
      </c>
      <c r="M361" s="16"/>
    </row>
    <row r="362" spans="1:259" ht="28.5" customHeight="1" x14ac:dyDescent="0.2">
      <c r="A362" s="20" t="str">
        <f t="shared" si="5"/>
        <v>Water heater (existing)Model yearNumberBuilding/BuildingDetails/Systems/WaterHeating/WaterHeatingSystem/ModelYear</v>
      </c>
      <c r="B362" s="19" t="s">
        <v>323</v>
      </c>
      <c r="C362" s="19" t="s">
        <v>51</v>
      </c>
      <c r="D362" s="19" t="s">
        <v>503</v>
      </c>
      <c r="F362" s="28" t="s">
        <v>7</v>
      </c>
      <c r="J362" s="19" t="s">
        <v>21</v>
      </c>
      <c r="L362" s="19" t="s">
        <v>272</v>
      </c>
    </row>
    <row r="363" spans="1:259" ht="28.5" customHeight="1" x14ac:dyDescent="0.2">
      <c r="A363" s="20" t="str">
        <f t="shared" si="5"/>
        <v>Water heater (existing)Tank volumeNumber (gallons)Building/BuildingDetails/Systems/WaterHeating/WaterHeatingSystem/TankVolume</v>
      </c>
      <c r="B363" s="19" t="s">
        <v>323</v>
      </c>
      <c r="C363" s="19" t="s">
        <v>275</v>
      </c>
      <c r="D363" s="19" t="s">
        <v>616</v>
      </c>
      <c r="F363" s="28" t="s">
        <v>7</v>
      </c>
      <c r="J363" s="19" t="s">
        <v>21</v>
      </c>
      <c r="K363" s="20"/>
      <c r="L363" s="19" t="s">
        <v>276</v>
      </c>
    </row>
    <row r="364" spans="1:259" ht="28.5" customHeight="1" x14ac:dyDescent="0.2">
      <c r="A364" s="20" t="str">
        <f t="shared" si="5"/>
        <v>Water heater (existing)Water heater typeEnumerationBuilding/BuildingDetails/Systems/WaterHeating/WaterHeatingSystem/WaterHeaterType</v>
      </c>
      <c r="B364" s="19" t="s">
        <v>323</v>
      </c>
      <c r="C364" s="19" t="s">
        <v>273</v>
      </c>
      <c r="D364" s="19" t="s">
        <v>504</v>
      </c>
      <c r="F364" s="28" t="s">
        <v>20</v>
      </c>
      <c r="J364" s="19" t="s">
        <v>21</v>
      </c>
      <c r="L364" s="19" t="s">
        <v>274</v>
      </c>
    </row>
    <row r="365" spans="1:259" ht="28.5" customHeight="1" x14ac:dyDescent="0.2">
      <c r="A365" s="20" t="str">
        <f t="shared" si="5"/>
        <v>Water heater (existing)Third party certificationEnumerationBuilding/BuildingDetails/Systems/WaterHeating/WaterHeatingSystem/ThirdPartyCertification</v>
      </c>
      <c r="B365" s="22" t="s">
        <v>323</v>
      </c>
      <c r="C365" s="22" t="s">
        <v>58</v>
      </c>
      <c r="D365" s="22" t="s">
        <v>504</v>
      </c>
      <c r="E365" s="24" t="s">
        <v>596</v>
      </c>
      <c r="F365" s="28" t="s">
        <v>7</v>
      </c>
      <c r="G365" s="22" t="s">
        <v>640</v>
      </c>
      <c r="J365" s="19" t="s">
        <v>21</v>
      </c>
      <c r="L365" s="19" t="s">
        <v>672</v>
      </c>
    </row>
    <row r="366" spans="1:259" ht="28.5" customHeight="1" x14ac:dyDescent="0.2">
      <c r="A366" s="20" t="str">
        <f t="shared" si="5"/>
        <v>Water heater (existing)Heating capacityNumber (Btuh)Building/BuildingDetails/Systems/WaterHeating/WaterHeatingSystem/HeatingCapacity</v>
      </c>
      <c r="B366" s="19" t="s">
        <v>323</v>
      </c>
      <c r="C366" s="19" t="s">
        <v>334</v>
      </c>
      <c r="D366" s="25" t="s">
        <v>517</v>
      </c>
      <c r="E366" s="25"/>
      <c r="F366" s="28" t="s">
        <v>7</v>
      </c>
      <c r="G366" s="20"/>
      <c r="H366" s="20"/>
      <c r="J366" s="19" t="s">
        <v>21</v>
      </c>
      <c r="L366" s="16" t="s">
        <v>369</v>
      </c>
    </row>
    <row r="367" spans="1:259" ht="28.5" customHeight="1" x14ac:dyDescent="0.2">
      <c r="A367" s="20" t="str">
        <f t="shared" si="5"/>
        <v>Water heater (new)Combustion ventilation system orphanedBooleanBuilding/BuildingDetails/Systems/WaterHeating/WaterHeatingSystem/CombustionVentilationOrphaned</v>
      </c>
      <c r="B367" s="19" t="s">
        <v>322</v>
      </c>
      <c r="C367" s="19" t="s">
        <v>264</v>
      </c>
      <c r="D367" s="19" t="s">
        <v>520</v>
      </c>
      <c r="F367" s="28" t="s">
        <v>7</v>
      </c>
      <c r="G367" s="19" t="s">
        <v>20</v>
      </c>
      <c r="J367" s="19" t="s">
        <v>296</v>
      </c>
      <c r="K367" s="19" t="s">
        <v>178</v>
      </c>
      <c r="L367" s="19" t="s">
        <v>265</v>
      </c>
    </row>
    <row r="368" spans="1:259" ht="28.5" customHeight="1" x14ac:dyDescent="0.2">
      <c r="A368" s="20" t="str">
        <f t="shared" si="5"/>
        <v>Water heater (new)Heating capacityNumber (Btuh)Building/BuildingDetails/Systems/WaterHeating/WaterHeatingSystem/HeatingCapacity</v>
      </c>
      <c r="B368" s="19" t="s">
        <v>322</v>
      </c>
      <c r="C368" s="19" t="s">
        <v>334</v>
      </c>
      <c r="D368" s="25" t="s">
        <v>517</v>
      </c>
      <c r="F368" s="28" t="s">
        <v>7</v>
      </c>
      <c r="J368" s="19" t="s">
        <v>296</v>
      </c>
      <c r="K368" s="19" t="s">
        <v>178</v>
      </c>
      <c r="L368" s="16" t="s">
        <v>369</v>
      </c>
    </row>
    <row r="369" spans="1:260" ht="28.5" customHeight="1" x14ac:dyDescent="0.2">
      <c r="A369" s="20" t="str">
        <f t="shared" si="5"/>
        <v>Water heater (new)Energy factorFractionBuilding/BuildingDetails/Systems/WaterHeating/WaterHeatingSystem/EnergyFactor</v>
      </c>
      <c r="B369" s="19" t="s">
        <v>322</v>
      </c>
      <c r="C369" s="19" t="s">
        <v>266</v>
      </c>
      <c r="D369" s="19" t="s">
        <v>505</v>
      </c>
      <c r="E369" s="19" t="s">
        <v>615</v>
      </c>
      <c r="F369" s="28" t="s">
        <v>20</v>
      </c>
      <c r="J369" s="19" t="s">
        <v>296</v>
      </c>
      <c r="K369" s="19" t="s">
        <v>178</v>
      </c>
      <c r="L369" s="19" t="s">
        <v>267</v>
      </c>
    </row>
    <row r="370" spans="1:260" ht="28.5" customHeight="1" x14ac:dyDescent="0.2">
      <c r="A370" s="20" t="str">
        <f t="shared" si="5"/>
        <v>Water heater (new)FuelEnumerationBuilding/BuildingDetails/Systems/WaterHeating/WaterHeatingSystem/FuelType</v>
      </c>
      <c r="B370" s="19" t="s">
        <v>322</v>
      </c>
      <c r="C370" s="19" t="s">
        <v>74</v>
      </c>
      <c r="D370" s="19" t="s">
        <v>504</v>
      </c>
      <c r="F370" s="28" t="s">
        <v>20</v>
      </c>
      <c r="J370" s="19" t="s">
        <v>296</v>
      </c>
      <c r="K370" s="19" t="s">
        <v>178</v>
      </c>
      <c r="L370" s="19" t="s">
        <v>268</v>
      </c>
      <c r="M370" s="20"/>
    </row>
    <row r="371" spans="1:260" ht="28.5" customHeight="1" x14ac:dyDescent="0.2">
      <c r="A371" s="20" t="str">
        <f t="shared" si="5"/>
        <v>Water heater (new)LocationEnumerationBuilding/BuildingDetails/Systems/WaterHeating/WaterHeatingSystem/Location</v>
      </c>
      <c r="B371" s="19" t="s">
        <v>322</v>
      </c>
      <c r="C371" s="19" t="s">
        <v>269</v>
      </c>
      <c r="D371" s="19" t="s">
        <v>504</v>
      </c>
      <c r="F371" s="28" t="s">
        <v>20</v>
      </c>
      <c r="J371" s="19" t="s">
        <v>296</v>
      </c>
      <c r="K371" s="19" t="s">
        <v>178</v>
      </c>
      <c r="L371" s="19" t="s">
        <v>270</v>
      </c>
      <c r="M371" s="20"/>
    </row>
    <row r="372" spans="1:260" s="27" customFormat="1" ht="28.5" customHeight="1" x14ac:dyDescent="0.2">
      <c r="A372" s="20" t="str">
        <f t="shared" si="5"/>
        <v>Water heater (new)ManufacturerTextBuilding/BuildingDetails/Systems/WaterHeating/WaterHeatingSystem/Manufacturer</v>
      </c>
      <c r="B372" s="19" t="s">
        <v>322</v>
      </c>
      <c r="C372" s="19" t="s">
        <v>45</v>
      </c>
      <c r="D372" s="19" t="s">
        <v>516</v>
      </c>
      <c r="E372" s="19"/>
      <c r="F372" s="28" t="s">
        <v>7</v>
      </c>
      <c r="G372" s="19"/>
      <c r="H372" s="19"/>
      <c r="I372" s="19"/>
      <c r="J372" s="19" t="s">
        <v>296</v>
      </c>
      <c r="K372" s="19" t="s">
        <v>178</v>
      </c>
      <c r="L372" s="19" t="s">
        <v>271</v>
      </c>
      <c r="M372" s="20"/>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c r="FJ372" s="19"/>
      <c r="FK372" s="19"/>
      <c r="FL372" s="19"/>
      <c r="FM372" s="19"/>
      <c r="FN372" s="19"/>
      <c r="FO372" s="19"/>
      <c r="FP372" s="19"/>
      <c r="FQ372" s="19"/>
      <c r="FR372" s="19"/>
      <c r="FS372" s="19"/>
      <c r="FT372" s="19"/>
      <c r="FU372" s="19"/>
      <c r="FV372" s="19"/>
      <c r="FW372" s="19"/>
      <c r="FX372" s="19"/>
      <c r="FY372" s="19"/>
      <c r="FZ372" s="19"/>
      <c r="GA372" s="19"/>
      <c r="GB372" s="19"/>
      <c r="GC372" s="19"/>
      <c r="GD372" s="19"/>
      <c r="GE372" s="19"/>
      <c r="GF372" s="19"/>
      <c r="GG372" s="19"/>
      <c r="GH372" s="19"/>
      <c r="GI372" s="19"/>
      <c r="GJ372" s="19"/>
      <c r="GK372" s="19"/>
      <c r="GL372" s="19"/>
      <c r="GM372" s="19"/>
      <c r="GN372" s="19"/>
      <c r="GO372" s="19"/>
      <c r="GP372" s="19"/>
      <c r="GQ372" s="19"/>
      <c r="GR372" s="19"/>
      <c r="GS372" s="19"/>
      <c r="GT372" s="19"/>
      <c r="GU372" s="19"/>
      <c r="GV372" s="19"/>
      <c r="GW372" s="19"/>
      <c r="GX372" s="19"/>
      <c r="GY372" s="19"/>
      <c r="GZ372" s="19"/>
      <c r="HA372" s="19"/>
      <c r="HB372" s="19"/>
      <c r="HC372" s="19"/>
      <c r="HD372" s="19"/>
      <c r="HE372" s="19"/>
      <c r="HF372" s="19"/>
      <c r="HG372" s="19"/>
      <c r="HH372" s="19"/>
      <c r="HI372" s="19"/>
      <c r="HJ372" s="19"/>
      <c r="HK372" s="19"/>
      <c r="HL372" s="19"/>
      <c r="HM372" s="19"/>
      <c r="HN372" s="19"/>
      <c r="HO372" s="19"/>
      <c r="HP372" s="19"/>
      <c r="HQ372" s="19"/>
      <c r="HR372" s="19"/>
      <c r="HS372" s="19"/>
      <c r="HT372" s="19"/>
      <c r="HU372" s="19"/>
      <c r="HV372" s="19"/>
      <c r="HW372" s="19"/>
      <c r="HX372" s="19"/>
      <c r="HY372" s="19"/>
      <c r="HZ372" s="19"/>
      <c r="IA372" s="19"/>
      <c r="IB372" s="19"/>
      <c r="IC372" s="19"/>
      <c r="ID372" s="19"/>
      <c r="IE372" s="19"/>
      <c r="IF372" s="19"/>
      <c r="IG372" s="19"/>
      <c r="IH372" s="19"/>
      <c r="II372" s="19"/>
      <c r="IJ372" s="19"/>
      <c r="IK372" s="19"/>
      <c r="IL372" s="19"/>
      <c r="IM372" s="19"/>
      <c r="IN372" s="19"/>
      <c r="IO372" s="19"/>
      <c r="IP372" s="19"/>
      <c r="IQ372" s="19"/>
      <c r="IR372" s="19"/>
      <c r="IS372" s="19"/>
      <c r="IT372" s="19"/>
      <c r="IU372" s="19"/>
      <c r="IV372" s="19"/>
      <c r="IW372" s="19"/>
      <c r="IX372" s="19"/>
      <c r="IY372" s="19"/>
      <c r="IZ372" s="20"/>
    </row>
    <row r="373" spans="1:260" s="27" customFormat="1" ht="28.5" customHeight="1" x14ac:dyDescent="0.2">
      <c r="A373" s="20" t="str">
        <f t="shared" si="5"/>
        <v>Water heater (new)Model numberTextBuilding/BuildingDetails/Systems/WaterHeating/WaterHeatingSystem/ModelNumber</v>
      </c>
      <c r="B373" s="19" t="s">
        <v>322</v>
      </c>
      <c r="C373" s="19" t="s">
        <v>47</v>
      </c>
      <c r="D373" s="19" t="s">
        <v>516</v>
      </c>
      <c r="E373" s="19"/>
      <c r="F373" s="28" t="s">
        <v>7</v>
      </c>
      <c r="G373" s="19"/>
      <c r="H373" s="19"/>
      <c r="I373" s="19"/>
      <c r="J373" s="19" t="s">
        <v>296</v>
      </c>
      <c r="K373" s="19" t="s">
        <v>178</v>
      </c>
      <c r="L373" s="19" t="s">
        <v>671</v>
      </c>
      <c r="M373" s="20"/>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c r="FJ373" s="19"/>
      <c r="FK373" s="19"/>
      <c r="FL373" s="19"/>
      <c r="FM373" s="19"/>
      <c r="FN373" s="19"/>
      <c r="FO373" s="19"/>
      <c r="FP373" s="19"/>
      <c r="FQ373" s="19"/>
      <c r="FR373" s="19"/>
      <c r="FS373" s="19"/>
      <c r="FT373" s="19"/>
      <c r="FU373" s="19"/>
      <c r="FV373" s="19"/>
      <c r="FW373" s="19"/>
      <c r="FX373" s="19"/>
      <c r="FY373" s="19"/>
      <c r="FZ373" s="19"/>
      <c r="GA373" s="19"/>
      <c r="GB373" s="19"/>
      <c r="GC373" s="19"/>
      <c r="GD373" s="19"/>
      <c r="GE373" s="19"/>
      <c r="GF373" s="19"/>
      <c r="GG373" s="19"/>
      <c r="GH373" s="19"/>
      <c r="GI373" s="19"/>
      <c r="GJ373" s="19"/>
      <c r="GK373" s="19"/>
      <c r="GL373" s="19"/>
      <c r="GM373" s="19"/>
      <c r="GN373" s="19"/>
      <c r="GO373" s="19"/>
      <c r="GP373" s="19"/>
      <c r="GQ373" s="19"/>
      <c r="GR373" s="19"/>
      <c r="GS373" s="19"/>
      <c r="GT373" s="19"/>
      <c r="GU373" s="19"/>
      <c r="GV373" s="19"/>
      <c r="GW373" s="19"/>
      <c r="GX373" s="19"/>
      <c r="GY373" s="19"/>
      <c r="GZ373" s="19"/>
      <c r="HA373" s="19"/>
      <c r="HB373" s="19"/>
      <c r="HC373" s="19"/>
      <c r="HD373" s="19"/>
      <c r="HE373" s="19"/>
      <c r="HF373" s="19"/>
      <c r="HG373" s="19"/>
      <c r="HH373" s="19"/>
      <c r="HI373" s="19"/>
      <c r="HJ373" s="19"/>
      <c r="HK373" s="19"/>
      <c r="HL373" s="19"/>
      <c r="HM373" s="19"/>
      <c r="HN373" s="19"/>
      <c r="HO373" s="19"/>
      <c r="HP373" s="19"/>
      <c r="HQ373" s="19"/>
      <c r="HR373" s="19"/>
      <c r="HS373" s="19"/>
      <c r="HT373" s="19"/>
      <c r="HU373" s="19"/>
      <c r="HV373" s="19"/>
      <c r="HW373" s="19"/>
      <c r="HX373" s="19"/>
      <c r="HY373" s="19"/>
      <c r="HZ373" s="19"/>
      <c r="IA373" s="19"/>
      <c r="IB373" s="19"/>
      <c r="IC373" s="19"/>
      <c r="ID373" s="19"/>
      <c r="IE373" s="19"/>
      <c r="IF373" s="19"/>
      <c r="IG373" s="19"/>
      <c r="IH373" s="19"/>
      <c r="II373" s="19"/>
      <c r="IJ373" s="19"/>
      <c r="IK373" s="19"/>
      <c r="IL373" s="19"/>
      <c r="IM373" s="19"/>
      <c r="IN373" s="19"/>
      <c r="IO373" s="19"/>
      <c r="IP373" s="19"/>
      <c r="IQ373" s="19"/>
      <c r="IR373" s="19"/>
      <c r="IS373" s="19"/>
      <c r="IT373" s="19"/>
      <c r="IU373" s="19"/>
      <c r="IV373" s="19"/>
      <c r="IW373" s="19"/>
      <c r="IX373" s="19"/>
      <c r="IY373" s="19"/>
      <c r="IZ373" s="20"/>
    </row>
    <row r="374" spans="1:260" s="27" customFormat="1" ht="28.5" customHeight="1" x14ac:dyDescent="0.2">
      <c r="A374" s="20" t="str">
        <f t="shared" si="5"/>
        <v>Water heater (new)Model yearNumberBuilding/BuildingDetails/Systems/WaterHeating/WaterHeatingSystem/ModelYear</v>
      </c>
      <c r="B374" s="19" t="s">
        <v>322</v>
      </c>
      <c r="C374" s="19" t="s">
        <v>51</v>
      </c>
      <c r="D374" s="19" t="s">
        <v>503</v>
      </c>
      <c r="E374" s="19"/>
      <c r="F374" s="28" t="s">
        <v>7</v>
      </c>
      <c r="G374" s="19"/>
      <c r="H374" s="19"/>
      <c r="I374" s="19"/>
      <c r="J374" s="19" t="s">
        <v>296</v>
      </c>
      <c r="K374" s="19" t="s">
        <v>178</v>
      </c>
      <c r="L374" s="19" t="s">
        <v>272</v>
      </c>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c r="CH374" s="28"/>
      <c r="CI374" s="28"/>
      <c r="CJ374" s="28"/>
      <c r="CK374" s="28"/>
      <c r="CL374" s="28"/>
      <c r="CM374" s="28"/>
      <c r="CN374" s="28"/>
      <c r="CO374" s="28"/>
      <c r="CP374" s="28"/>
      <c r="CQ374" s="28"/>
      <c r="CR374" s="28"/>
      <c r="CS374" s="28"/>
      <c r="CT374" s="28"/>
      <c r="CU374" s="28"/>
      <c r="CV374" s="28"/>
      <c r="CW374" s="28"/>
      <c r="CX374" s="28"/>
      <c r="CY374" s="28"/>
      <c r="CZ374" s="28"/>
      <c r="DA374" s="28"/>
      <c r="DB374" s="28"/>
      <c r="DC374" s="28"/>
      <c r="DD374" s="28"/>
      <c r="DE374" s="28"/>
      <c r="DF374" s="28"/>
      <c r="DG374" s="28"/>
      <c r="DH374" s="28"/>
      <c r="DI374" s="28"/>
      <c r="DJ374" s="28"/>
      <c r="DK374" s="28"/>
      <c r="DL374" s="28"/>
      <c r="DM374" s="28"/>
      <c r="DN374" s="28"/>
      <c r="DO374" s="28"/>
      <c r="DP374" s="28"/>
      <c r="DQ374" s="28"/>
      <c r="DR374" s="28"/>
      <c r="DS374" s="28"/>
      <c r="DT374" s="28"/>
      <c r="DU374" s="28"/>
      <c r="DV374" s="28"/>
      <c r="DW374" s="28"/>
      <c r="DX374" s="28"/>
      <c r="DY374" s="28"/>
      <c r="DZ374" s="28"/>
      <c r="EA374" s="28"/>
      <c r="EB374" s="28"/>
      <c r="EC374" s="28"/>
      <c r="ED374" s="28"/>
      <c r="EE374" s="28"/>
      <c r="EF374" s="28"/>
      <c r="EG374" s="28"/>
      <c r="EH374" s="28"/>
      <c r="EI374" s="28"/>
      <c r="EJ374" s="28"/>
      <c r="EK374" s="28"/>
      <c r="EL374" s="28"/>
      <c r="EM374" s="28"/>
      <c r="EN374" s="28"/>
      <c r="EO374" s="28"/>
      <c r="EP374" s="28"/>
      <c r="EQ374" s="28"/>
      <c r="ER374" s="28"/>
      <c r="ES374" s="28"/>
      <c r="ET374" s="28"/>
      <c r="EU374" s="28"/>
      <c r="EV374" s="28"/>
      <c r="EW374" s="28"/>
      <c r="EX374" s="28"/>
      <c r="EY374" s="28"/>
      <c r="EZ374" s="28"/>
      <c r="FA374" s="28"/>
      <c r="FB374" s="28"/>
      <c r="FC374" s="28"/>
      <c r="FD374" s="28"/>
      <c r="FE374" s="28"/>
      <c r="FF374" s="28"/>
      <c r="FG374" s="28"/>
      <c r="FH374" s="28"/>
      <c r="FI374" s="28"/>
      <c r="FJ374" s="28"/>
      <c r="FK374" s="28"/>
      <c r="FL374" s="28"/>
      <c r="FM374" s="28"/>
      <c r="FN374" s="28"/>
      <c r="FO374" s="28"/>
      <c r="FP374" s="28"/>
      <c r="FQ374" s="28"/>
      <c r="FR374" s="28"/>
      <c r="FS374" s="28"/>
      <c r="FT374" s="28"/>
      <c r="FU374" s="28"/>
      <c r="FV374" s="28"/>
      <c r="FW374" s="28"/>
      <c r="FX374" s="28"/>
      <c r="FY374" s="28"/>
      <c r="FZ374" s="28"/>
      <c r="GA374" s="28"/>
      <c r="GB374" s="28"/>
      <c r="GC374" s="28"/>
      <c r="GD374" s="28"/>
      <c r="GE374" s="28"/>
      <c r="GF374" s="28"/>
      <c r="GG374" s="28"/>
      <c r="GH374" s="28"/>
      <c r="GI374" s="28"/>
      <c r="GJ374" s="28"/>
      <c r="GK374" s="28"/>
      <c r="GL374" s="28"/>
      <c r="GM374" s="28"/>
      <c r="GN374" s="28"/>
      <c r="GO374" s="28"/>
      <c r="GP374" s="28"/>
      <c r="GQ374" s="28"/>
      <c r="GR374" s="28"/>
      <c r="GS374" s="28"/>
      <c r="GT374" s="28"/>
      <c r="GU374" s="28"/>
      <c r="GV374" s="28"/>
      <c r="GW374" s="28"/>
      <c r="GX374" s="28"/>
      <c r="GY374" s="28"/>
      <c r="GZ374" s="28"/>
      <c r="HA374" s="28"/>
      <c r="HB374" s="28"/>
      <c r="HC374" s="28"/>
      <c r="HD374" s="28"/>
      <c r="HE374" s="28"/>
      <c r="HF374" s="28"/>
      <c r="HG374" s="28"/>
      <c r="HH374" s="28"/>
      <c r="HI374" s="28"/>
      <c r="HJ374" s="28"/>
      <c r="HK374" s="28"/>
      <c r="HL374" s="28"/>
      <c r="HM374" s="28"/>
      <c r="HN374" s="28"/>
      <c r="HO374" s="28"/>
      <c r="HP374" s="28"/>
      <c r="HQ374" s="28"/>
      <c r="HR374" s="28"/>
      <c r="HS374" s="28"/>
      <c r="HT374" s="28"/>
      <c r="HU374" s="28"/>
      <c r="HV374" s="28"/>
      <c r="HW374" s="28"/>
      <c r="HX374" s="28"/>
      <c r="HY374" s="28"/>
      <c r="HZ374" s="28"/>
      <c r="IA374" s="28"/>
      <c r="IB374" s="28"/>
      <c r="IC374" s="28"/>
      <c r="ID374" s="28"/>
      <c r="IE374" s="28"/>
      <c r="IF374" s="28"/>
      <c r="IG374" s="28"/>
      <c r="IH374" s="28"/>
      <c r="II374" s="28"/>
      <c r="IJ374" s="28"/>
      <c r="IK374" s="28"/>
      <c r="IL374" s="28"/>
      <c r="IM374" s="28"/>
      <c r="IN374" s="28"/>
      <c r="IO374" s="28"/>
      <c r="IP374" s="28"/>
      <c r="IQ374" s="28"/>
      <c r="IR374" s="28"/>
      <c r="IS374" s="28"/>
      <c r="IT374" s="28"/>
      <c r="IU374" s="28"/>
      <c r="IV374" s="28"/>
      <c r="IW374" s="28"/>
      <c r="IX374" s="28"/>
      <c r="IY374" s="28"/>
    </row>
    <row r="375" spans="1:260" s="90" customFormat="1" ht="28.5" customHeight="1" x14ac:dyDescent="0.2">
      <c r="A375" s="20" t="str">
        <f t="shared" si="5"/>
        <v>Water heater (new)Pipe R valueNumber Building/BuildingDetails/Systems/WaterHeating/WaterHeatingSystem/WaterHeaterImprovement/Pipe/PipeRValue</v>
      </c>
      <c r="B375" s="97" t="s">
        <v>322</v>
      </c>
      <c r="C375" s="97" t="s">
        <v>660</v>
      </c>
      <c r="D375" s="97" t="s">
        <v>661</v>
      </c>
      <c r="E375" s="97"/>
      <c r="F375" s="95" t="s">
        <v>20</v>
      </c>
      <c r="G375" s="97" t="s">
        <v>640</v>
      </c>
      <c r="H375" s="95"/>
      <c r="I375" s="95"/>
      <c r="J375" s="93" t="s">
        <v>296</v>
      </c>
      <c r="K375" s="93" t="s">
        <v>178</v>
      </c>
      <c r="L375" s="93" t="s">
        <v>664</v>
      </c>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3"/>
      <c r="CA375" s="93"/>
      <c r="CB375" s="93"/>
      <c r="CC375" s="93"/>
      <c r="CD375" s="93"/>
      <c r="CE375" s="93"/>
      <c r="CF375" s="93"/>
      <c r="CG375" s="93"/>
      <c r="CH375" s="93"/>
      <c r="CI375" s="93"/>
      <c r="CJ375" s="93"/>
      <c r="CK375" s="93"/>
      <c r="CL375" s="93"/>
      <c r="CM375" s="93"/>
      <c r="CN375" s="93"/>
      <c r="CO375" s="93"/>
      <c r="CP375" s="93"/>
      <c r="CQ375" s="93"/>
      <c r="CR375" s="93"/>
      <c r="CS375" s="93"/>
      <c r="CT375" s="93"/>
      <c r="CU375" s="93"/>
      <c r="CV375" s="93"/>
      <c r="CW375" s="93"/>
      <c r="CX375" s="93"/>
      <c r="CY375" s="93"/>
      <c r="CZ375" s="93"/>
      <c r="DA375" s="93"/>
      <c r="DB375" s="93"/>
      <c r="DC375" s="93"/>
      <c r="DD375" s="93"/>
      <c r="DE375" s="93"/>
      <c r="DF375" s="93"/>
      <c r="DG375" s="93"/>
      <c r="DH375" s="93"/>
      <c r="DI375" s="93"/>
      <c r="DJ375" s="93"/>
      <c r="DK375" s="93"/>
      <c r="DL375" s="93"/>
      <c r="DM375" s="93"/>
      <c r="DN375" s="93"/>
      <c r="DO375" s="93"/>
      <c r="DP375" s="93"/>
      <c r="DQ375" s="93"/>
      <c r="DR375" s="93"/>
      <c r="DS375" s="93"/>
      <c r="DT375" s="93"/>
      <c r="DU375" s="93"/>
      <c r="DV375" s="93"/>
      <c r="DW375" s="93"/>
      <c r="DX375" s="93"/>
      <c r="DY375" s="93"/>
      <c r="DZ375" s="93"/>
      <c r="EA375" s="93"/>
      <c r="EB375" s="93"/>
      <c r="EC375" s="93"/>
      <c r="ED375" s="93"/>
      <c r="EE375" s="93"/>
      <c r="EF375" s="93"/>
      <c r="EG375" s="93"/>
      <c r="EH375" s="93"/>
      <c r="EI375" s="93"/>
      <c r="EJ375" s="93"/>
      <c r="EK375" s="93"/>
      <c r="EL375" s="93"/>
      <c r="EM375" s="93"/>
      <c r="EN375" s="93"/>
      <c r="EO375" s="93"/>
      <c r="EP375" s="93"/>
      <c r="EQ375" s="93"/>
      <c r="ER375" s="93"/>
      <c r="ES375" s="93"/>
      <c r="ET375" s="93"/>
      <c r="EU375" s="93"/>
      <c r="EV375" s="93"/>
      <c r="EW375" s="93"/>
      <c r="EX375" s="93"/>
      <c r="EY375" s="93"/>
      <c r="EZ375" s="93"/>
      <c r="FA375" s="93"/>
      <c r="FB375" s="93"/>
      <c r="FC375" s="93"/>
      <c r="FD375" s="93"/>
      <c r="FE375" s="93"/>
      <c r="FF375" s="93"/>
      <c r="FG375" s="93"/>
      <c r="FH375" s="93"/>
      <c r="FI375" s="93"/>
      <c r="FJ375" s="93"/>
      <c r="FK375" s="93"/>
      <c r="FL375" s="93"/>
      <c r="FM375" s="93"/>
      <c r="FN375" s="93"/>
      <c r="FO375" s="93"/>
      <c r="FP375" s="93"/>
      <c r="FQ375" s="93"/>
      <c r="FR375" s="93"/>
      <c r="FS375" s="93"/>
      <c r="FT375" s="93"/>
      <c r="FU375" s="93"/>
      <c r="FV375" s="93"/>
      <c r="FW375" s="93"/>
      <c r="FX375" s="93"/>
      <c r="FY375" s="93"/>
      <c r="FZ375" s="93"/>
      <c r="GA375" s="93"/>
      <c r="GB375" s="93"/>
      <c r="GC375" s="93"/>
      <c r="GD375" s="93"/>
      <c r="GE375" s="93"/>
      <c r="GF375" s="93"/>
      <c r="GG375" s="93"/>
      <c r="GH375" s="93"/>
      <c r="GI375" s="93"/>
      <c r="GJ375" s="93"/>
      <c r="GK375" s="93"/>
      <c r="GL375" s="93"/>
      <c r="GM375" s="93"/>
      <c r="GN375" s="93"/>
      <c r="GO375" s="93"/>
      <c r="GP375" s="93"/>
      <c r="GQ375" s="93"/>
      <c r="GR375" s="93"/>
      <c r="GS375" s="93"/>
      <c r="GT375" s="93"/>
      <c r="GU375" s="93"/>
      <c r="GV375" s="93"/>
      <c r="GW375" s="93"/>
      <c r="GX375" s="93"/>
      <c r="GY375" s="93"/>
      <c r="GZ375" s="93"/>
      <c r="HA375" s="93"/>
      <c r="HB375" s="93"/>
      <c r="HC375" s="93"/>
      <c r="HD375" s="93"/>
      <c r="HE375" s="93"/>
      <c r="HF375" s="93"/>
      <c r="HG375" s="93"/>
      <c r="HH375" s="93"/>
      <c r="HI375" s="93"/>
      <c r="HJ375" s="93"/>
      <c r="HK375" s="93"/>
      <c r="HL375" s="93"/>
      <c r="HM375" s="93"/>
      <c r="HN375" s="93"/>
      <c r="HO375" s="93"/>
      <c r="HP375" s="93"/>
      <c r="HQ375" s="93"/>
      <c r="HR375" s="93"/>
      <c r="HS375" s="93"/>
      <c r="HT375" s="93"/>
      <c r="HU375" s="93"/>
      <c r="HV375" s="93"/>
      <c r="HW375" s="93"/>
      <c r="HX375" s="93"/>
      <c r="HY375" s="93"/>
      <c r="HZ375" s="93"/>
      <c r="IA375" s="93"/>
      <c r="IB375" s="93"/>
      <c r="IC375" s="93"/>
      <c r="ID375" s="93"/>
      <c r="IE375" s="93"/>
      <c r="IF375" s="93"/>
      <c r="IG375" s="93"/>
      <c r="IH375" s="93"/>
      <c r="II375" s="93"/>
      <c r="IJ375" s="93"/>
      <c r="IK375" s="93"/>
      <c r="IL375" s="93"/>
      <c r="IM375" s="93"/>
      <c r="IN375" s="93"/>
      <c r="IO375" s="93"/>
      <c r="IP375" s="93"/>
      <c r="IQ375" s="93"/>
      <c r="IR375" s="93"/>
      <c r="IS375" s="93"/>
      <c r="IT375" s="93"/>
      <c r="IU375" s="93"/>
      <c r="IV375" s="93"/>
      <c r="IW375" s="93"/>
      <c r="IX375" s="93"/>
      <c r="IY375" s="93"/>
    </row>
    <row r="376" spans="1:260" ht="28.5" customHeight="1" x14ac:dyDescent="0.2">
      <c r="A376" s="20" t="str">
        <f t="shared" si="5"/>
        <v>Water heater (new)Recovery efficiencyFractionBuilding/BuildingDetails/Systems/WaterHeating/WaterHeatingSystem/RecoveryEfficiency</v>
      </c>
      <c r="B376" s="22" t="s">
        <v>322</v>
      </c>
      <c r="C376" s="22" t="s">
        <v>658</v>
      </c>
      <c r="D376" s="22" t="s">
        <v>505</v>
      </c>
      <c r="E376" s="22" t="s">
        <v>657</v>
      </c>
      <c r="F376" s="28" t="s">
        <v>20</v>
      </c>
      <c r="G376" s="22" t="s">
        <v>640</v>
      </c>
      <c r="J376" s="19" t="s">
        <v>296</v>
      </c>
      <c r="K376" s="19" t="s">
        <v>178</v>
      </c>
      <c r="L376" s="16" t="s">
        <v>670</v>
      </c>
      <c r="M376" s="20"/>
    </row>
    <row r="377" spans="1:260" ht="28.5" customHeight="1" x14ac:dyDescent="0.2">
      <c r="A377" s="20" t="str">
        <f t="shared" si="5"/>
        <v>Water heater (new)Tank volumeNumber (gallons)Building/BuildingDetails/Systems/WaterHeating/WaterHeatingSystem/TankVolume</v>
      </c>
      <c r="B377" s="19" t="s">
        <v>322</v>
      </c>
      <c r="C377" s="19" t="s">
        <v>275</v>
      </c>
      <c r="D377" s="19" t="s">
        <v>616</v>
      </c>
      <c r="F377" s="28" t="s">
        <v>7</v>
      </c>
      <c r="G377" s="19" t="s">
        <v>20</v>
      </c>
      <c r="J377" s="19" t="s">
        <v>296</v>
      </c>
      <c r="K377" s="19" t="s">
        <v>178</v>
      </c>
      <c r="L377" s="19" t="s">
        <v>276</v>
      </c>
      <c r="M377" s="20"/>
    </row>
    <row r="378" spans="1:260" s="18" customFormat="1" ht="28.5" customHeight="1" x14ac:dyDescent="0.2">
      <c r="A378" s="20" t="str">
        <f t="shared" si="5"/>
        <v>Water heater (new)Third party certificationEnumerationBuilding/BuildingDetails/Systems/WaterHeating/WaterHeatingSystem/ThirdPartyCertification</v>
      </c>
      <c r="B378" s="22" t="s">
        <v>322</v>
      </c>
      <c r="C378" s="22" t="s">
        <v>58</v>
      </c>
      <c r="D378" s="22" t="s">
        <v>504</v>
      </c>
      <c r="E378" s="24" t="s">
        <v>596</v>
      </c>
      <c r="F378" s="28" t="s">
        <v>20</v>
      </c>
      <c r="G378" s="22" t="s">
        <v>640</v>
      </c>
      <c r="H378" s="28"/>
      <c r="I378" s="28"/>
      <c r="J378" s="19" t="s">
        <v>296</v>
      </c>
      <c r="K378" s="19" t="s">
        <v>178</v>
      </c>
      <c r="L378" s="19" t="s">
        <v>672</v>
      </c>
      <c r="M378" s="20"/>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c r="FJ378" s="19"/>
      <c r="FK378" s="19"/>
      <c r="FL378" s="19"/>
      <c r="FM378" s="19"/>
      <c r="FN378" s="19"/>
      <c r="FO378" s="19"/>
      <c r="FP378" s="19"/>
      <c r="FQ378" s="19"/>
      <c r="FR378" s="19"/>
      <c r="FS378" s="19"/>
      <c r="FT378" s="19"/>
      <c r="FU378" s="19"/>
      <c r="FV378" s="19"/>
      <c r="FW378" s="19"/>
      <c r="FX378" s="19"/>
      <c r="FY378" s="19"/>
      <c r="FZ378" s="19"/>
      <c r="GA378" s="19"/>
      <c r="GB378" s="19"/>
      <c r="GC378" s="19"/>
      <c r="GD378" s="19"/>
      <c r="GE378" s="19"/>
      <c r="GF378" s="19"/>
      <c r="GG378" s="19"/>
      <c r="GH378" s="19"/>
      <c r="GI378" s="19"/>
      <c r="GJ378" s="19"/>
      <c r="GK378" s="19"/>
      <c r="GL378" s="19"/>
      <c r="GM378" s="19"/>
      <c r="GN378" s="19"/>
      <c r="GO378" s="19"/>
      <c r="GP378" s="19"/>
      <c r="GQ378" s="19"/>
      <c r="GR378" s="19"/>
      <c r="GS378" s="19"/>
      <c r="GT378" s="19"/>
      <c r="GU378" s="19"/>
      <c r="GV378" s="19"/>
      <c r="GW378" s="19"/>
      <c r="GX378" s="19"/>
      <c r="GY378" s="19"/>
      <c r="GZ378" s="19"/>
      <c r="HA378" s="19"/>
      <c r="HB378" s="19"/>
      <c r="HC378" s="19"/>
      <c r="HD378" s="19"/>
      <c r="HE378" s="19"/>
      <c r="HF378" s="19"/>
      <c r="HG378" s="19"/>
      <c r="HH378" s="19"/>
      <c r="HI378" s="19"/>
      <c r="HJ378" s="19"/>
      <c r="HK378" s="19"/>
      <c r="HL378" s="19"/>
      <c r="HM378" s="19"/>
      <c r="HN378" s="19"/>
      <c r="HO378" s="19"/>
      <c r="HP378" s="19"/>
      <c r="HQ378" s="19"/>
      <c r="HR378" s="19"/>
      <c r="HS378" s="19"/>
      <c r="HT378" s="19"/>
      <c r="HU378" s="19"/>
      <c r="HV378" s="19"/>
      <c r="HW378" s="19"/>
      <c r="HX378" s="19"/>
      <c r="HY378" s="19"/>
      <c r="HZ378" s="19"/>
      <c r="IA378" s="19"/>
      <c r="IB378" s="19"/>
      <c r="IC378" s="19"/>
      <c r="ID378" s="19"/>
      <c r="IE378" s="19"/>
      <c r="IF378" s="19"/>
      <c r="IG378" s="19"/>
      <c r="IH378" s="19"/>
      <c r="II378" s="19"/>
      <c r="IJ378" s="19"/>
      <c r="IK378" s="19"/>
      <c r="IL378" s="19"/>
      <c r="IM378" s="19"/>
      <c r="IN378" s="19"/>
      <c r="IO378" s="19"/>
      <c r="IP378" s="19"/>
      <c r="IQ378" s="19"/>
      <c r="IR378" s="19"/>
      <c r="IS378" s="19"/>
      <c r="IT378" s="19"/>
      <c r="IU378" s="19"/>
      <c r="IV378" s="19"/>
      <c r="IW378" s="19"/>
      <c r="IX378" s="19"/>
      <c r="IY378" s="19"/>
      <c r="IZ378" s="20"/>
    </row>
    <row r="379" spans="1:260" ht="28.5" customHeight="1" x14ac:dyDescent="0.2">
      <c r="A379" s="20" t="str">
        <f t="shared" si="5"/>
        <v>Water heater (new)Water heater typeEnumerationBuilding/BuildingDetails/Systems/WaterHeating/WaterHeatingSystem/WaterHeaterType</v>
      </c>
      <c r="B379" s="19" t="s">
        <v>322</v>
      </c>
      <c r="C379" s="19" t="s">
        <v>273</v>
      </c>
      <c r="D379" s="19" t="s">
        <v>504</v>
      </c>
      <c r="F379" s="28" t="s">
        <v>20</v>
      </c>
      <c r="J379" s="19" t="s">
        <v>296</v>
      </c>
      <c r="K379" s="19" t="s">
        <v>178</v>
      </c>
      <c r="L379" s="19" t="s">
        <v>274</v>
      </c>
      <c r="M379" s="20"/>
    </row>
    <row r="380" spans="1:260" s="90" customFormat="1" ht="26.25" customHeight="1" x14ac:dyDescent="0.2">
      <c r="A380" s="20" t="str">
        <f t="shared" si="5"/>
        <v>Water heater (new)Pipe R valueNumber Building/BuildingDetails/Systems/WaterHeating/WaterHeatingSystem/WaterHeaterImprovement/Pipe/PipeRValue</v>
      </c>
      <c r="B380" s="97" t="s">
        <v>322</v>
      </c>
      <c r="C380" s="97" t="s">
        <v>660</v>
      </c>
      <c r="D380" s="97" t="s">
        <v>661</v>
      </c>
      <c r="E380" s="97"/>
      <c r="F380" s="95" t="s">
        <v>20</v>
      </c>
      <c r="G380" s="97" t="s">
        <v>640</v>
      </c>
      <c r="H380" s="96"/>
      <c r="I380" s="96"/>
      <c r="J380" s="93" t="s">
        <v>296</v>
      </c>
      <c r="K380" s="93" t="s">
        <v>178</v>
      </c>
      <c r="L380" s="93" t="s">
        <v>664</v>
      </c>
    </row>
    <row r="381" spans="1:260" ht="26.25" customHeight="1" x14ac:dyDescent="0.2">
      <c r="A381" s="20" t="str">
        <f t="shared" si="5"/>
        <v>Water heater (new)Length of pipe insulatedNumber (ft)Building/BuildingDetails/Systems/WaterHeating/WaterHeatingSystem/WaterHeaterImprovement/Pipe/LengthofPipeInsulated</v>
      </c>
      <c r="B381" s="19" t="s">
        <v>322</v>
      </c>
      <c r="C381" s="26" t="s">
        <v>659</v>
      </c>
      <c r="D381" s="26" t="s">
        <v>662</v>
      </c>
      <c r="E381" s="26"/>
      <c r="F381" s="28" t="s">
        <v>7</v>
      </c>
      <c r="J381" s="19" t="s">
        <v>296</v>
      </c>
      <c r="K381" s="19" t="s">
        <v>178</v>
      </c>
      <c r="L381" s="19" t="s">
        <v>663</v>
      </c>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20"/>
      <c r="CH381" s="20"/>
      <c r="CI381" s="20"/>
      <c r="CJ381" s="20"/>
      <c r="CK381" s="20"/>
      <c r="CL381" s="20"/>
      <c r="CM381" s="20"/>
      <c r="CN381" s="20"/>
      <c r="CO381" s="20"/>
      <c r="CP381" s="20"/>
      <c r="CQ381" s="20"/>
      <c r="CR381" s="20"/>
      <c r="CS381" s="20"/>
      <c r="CT381" s="20"/>
      <c r="CU381" s="20"/>
      <c r="CV381" s="20"/>
      <c r="CW381" s="20"/>
      <c r="CX381" s="20"/>
      <c r="CY381" s="20"/>
      <c r="CZ381" s="20"/>
      <c r="DA381" s="20"/>
      <c r="DB381" s="20"/>
      <c r="DC381" s="20"/>
      <c r="DD381" s="20"/>
      <c r="DE381" s="20"/>
      <c r="DF381" s="20"/>
      <c r="DG381" s="20"/>
      <c r="DH381" s="20"/>
      <c r="DI381" s="20"/>
      <c r="DJ381" s="20"/>
      <c r="DK381" s="20"/>
      <c r="DL381" s="20"/>
      <c r="DM381" s="20"/>
      <c r="DN381" s="20"/>
      <c r="DO381" s="20"/>
      <c r="DP381" s="20"/>
      <c r="DQ381" s="20"/>
      <c r="DR381" s="20"/>
      <c r="DS381" s="20"/>
      <c r="DT381" s="20"/>
      <c r="DU381" s="20"/>
      <c r="DV381" s="20"/>
      <c r="DW381" s="20"/>
      <c r="DX381" s="20"/>
      <c r="DY381" s="20"/>
      <c r="DZ381" s="20"/>
      <c r="EA381" s="20"/>
      <c r="EB381" s="20"/>
      <c r="EC381" s="20"/>
      <c r="ED381" s="20"/>
      <c r="EE381" s="20"/>
      <c r="EF381" s="20"/>
      <c r="EG381" s="20"/>
      <c r="EH381" s="20"/>
      <c r="EI381" s="20"/>
      <c r="EJ381" s="20"/>
      <c r="EK381" s="20"/>
      <c r="EL381" s="20"/>
      <c r="EM381" s="20"/>
      <c r="EN381" s="20"/>
      <c r="EO381" s="20"/>
      <c r="EP381" s="20"/>
      <c r="EQ381" s="20"/>
      <c r="ER381" s="20"/>
      <c r="ES381" s="20"/>
      <c r="ET381" s="20"/>
      <c r="EU381" s="20"/>
      <c r="EV381" s="20"/>
      <c r="EW381" s="20"/>
      <c r="EX381" s="20"/>
      <c r="EY381" s="20"/>
      <c r="EZ381" s="20"/>
      <c r="FA381" s="20"/>
      <c r="FB381" s="20"/>
      <c r="FC381" s="20"/>
      <c r="FD381" s="20"/>
      <c r="FE381" s="20"/>
      <c r="FF381" s="20"/>
      <c r="FG381" s="20"/>
      <c r="FH381" s="20"/>
      <c r="FI381" s="20"/>
      <c r="FJ381" s="20"/>
      <c r="FK381" s="20"/>
      <c r="FL381" s="20"/>
      <c r="FM381" s="20"/>
      <c r="FN381" s="20"/>
      <c r="FO381" s="20"/>
      <c r="FP381" s="20"/>
      <c r="FQ381" s="20"/>
      <c r="FR381" s="20"/>
      <c r="FS381" s="20"/>
      <c r="FT381" s="20"/>
      <c r="FU381" s="20"/>
      <c r="FV381" s="20"/>
      <c r="FW381" s="20"/>
      <c r="FX381" s="20"/>
      <c r="FY381" s="20"/>
      <c r="FZ381" s="20"/>
      <c r="GA381" s="20"/>
      <c r="GB381" s="20"/>
      <c r="GC381" s="20"/>
      <c r="GD381" s="20"/>
      <c r="GE381" s="20"/>
      <c r="GF381" s="20"/>
      <c r="GG381" s="20"/>
      <c r="GH381" s="20"/>
      <c r="GI381" s="20"/>
      <c r="GJ381" s="20"/>
      <c r="GK381" s="20"/>
      <c r="GL381" s="20"/>
      <c r="GM381" s="20"/>
      <c r="GN381" s="20"/>
      <c r="GO381" s="20"/>
      <c r="GP381" s="20"/>
      <c r="GQ381" s="20"/>
      <c r="GR381" s="20"/>
      <c r="GS381" s="20"/>
      <c r="GT381" s="20"/>
      <c r="GU381" s="20"/>
      <c r="GV381" s="20"/>
      <c r="GW381" s="20"/>
      <c r="GX381" s="20"/>
      <c r="GY381" s="20"/>
      <c r="GZ381" s="20"/>
      <c r="HA381" s="20"/>
      <c r="HB381" s="20"/>
      <c r="HC381" s="20"/>
      <c r="HD381" s="20"/>
      <c r="HE381" s="20"/>
      <c r="HF381" s="20"/>
      <c r="HG381" s="20"/>
      <c r="HH381" s="20"/>
      <c r="HI381" s="20"/>
      <c r="HJ381" s="20"/>
      <c r="HK381" s="20"/>
      <c r="HL381" s="20"/>
      <c r="HM381" s="20"/>
      <c r="HN381" s="20"/>
      <c r="HO381" s="20"/>
      <c r="HP381" s="20"/>
      <c r="HQ381" s="20"/>
      <c r="HR381" s="20"/>
      <c r="HS381" s="20"/>
      <c r="HT381" s="20"/>
      <c r="HU381" s="20"/>
      <c r="HV381" s="20"/>
      <c r="HW381" s="20"/>
      <c r="HX381" s="20"/>
      <c r="HY381" s="20"/>
      <c r="HZ381" s="20"/>
      <c r="IA381" s="20"/>
      <c r="IB381" s="20"/>
      <c r="IC381" s="20"/>
      <c r="ID381" s="20"/>
      <c r="IE381" s="20"/>
      <c r="IF381" s="20"/>
      <c r="IG381" s="20"/>
      <c r="IH381" s="20"/>
      <c r="II381" s="20"/>
      <c r="IJ381" s="20"/>
      <c r="IK381" s="20"/>
      <c r="IL381" s="20"/>
      <c r="IM381" s="20"/>
      <c r="IN381" s="20"/>
      <c r="IO381" s="20"/>
      <c r="IP381" s="20"/>
      <c r="IQ381" s="20"/>
      <c r="IR381" s="20"/>
      <c r="IS381" s="20"/>
      <c r="IT381" s="20"/>
      <c r="IU381" s="20"/>
      <c r="IV381" s="20"/>
      <c r="IW381" s="20"/>
      <c r="IX381" s="20"/>
      <c r="IY381" s="20"/>
    </row>
    <row r="382" spans="1:260" ht="26.25" customHeight="1" x14ac:dyDescent="0.2">
      <c r="A382" s="20" t="str">
        <f t="shared" si="5"/>
        <v>Water heater (new)Hot water temperatureNumber (degrees F)Building/BuildingDetails/Systems/WaterHeating/WaterHeatingSystem/HotWaterTemperature</v>
      </c>
      <c r="B382" s="19" t="s">
        <v>322</v>
      </c>
      <c r="C382" s="25" t="s">
        <v>645</v>
      </c>
      <c r="D382" s="25" t="s">
        <v>573</v>
      </c>
      <c r="E382" s="25"/>
      <c r="F382" s="28" t="s">
        <v>7</v>
      </c>
      <c r="G382" s="19" t="s">
        <v>20</v>
      </c>
      <c r="J382" s="19" t="s">
        <v>296</v>
      </c>
      <c r="K382" s="19" t="s">
        <v>178</v>
      </c>
      <c r="L382" s="16" t="s">
        <v>463</v>
      </c>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20"/>
      <c r="CH382" s="20"/>
      <c r="CI382" s="20"/>
      <c r="CJ382" s="20"/>
      <c r="CK382" s="20"/>
      <c r="CL382" s="20"/>
      <c r="CM382" s="20"/>
      <c r="CN382" s="20"/>
      <c r="CO382" s="20"/>
      <c r="CP382" s="20"/>
      <c r="CQ382" s="20"/>
      <c r="CR382" s="20"/>
      <c r="CS382" s="20"/>
      <c r="CT382" s="20"/>
      <c r="CU382" s="20"/>
      <c r="CV382" s="20"/>
      <c r="CW382" s="20"/>
      <c r="CX382" s="20"/>
      <c r="CY382" s="20"/>
      <c r="CZ382" s="20"/>
      <c r="DA382" s="20"/>
      <c r="DB382" s="20"/>
      <c r="DC382" s="20"/>
      <c r="DD382" s="20"/>
      <c r="DE382" s="20"/>
      <c r="DF382" s="20"/>
      <c r="DG382" s="20"/>
      <c r="DH382" s="20"/>
      <c r="DI382" s="20"/>
      <c r="DJ382" s="20"/>
      <c r="DK382" s="20"/>
      <c r="DL382" s="20"/>
      <c r="DM382" s="20"/>
      <c r="DN382" s="20"/>
      <c r="DO382" s="20"/>
      <c r="DP382" s="20"/>
      <c r="DQ382" s="20"/>
      <c r="DR382" s="20"/>
      <c r="DS382" s="20"/>
      <c r="DT382" s="20"/>
      <c r="DU382" s="20"/>
      <c r="DV382" s="20"/>
      <c r="DW382" s="20"/>
      <c r="DX382" s="20"/>
      <c r="DY382" s="20"/>
      <c r="DZ382" s="20"/>
      <c r="EA382" s="20"/>
      <c r="EB382" s="20"/>
      <c r="EC382" s="20"/>
      <c r="ED382" s="20"/>
      <c r="EE382" s="20"/>
      <c r="EF382" s="20"/>
      <c r="EG382" s="20"/>
      <c r="EH382" s="20"/>
      <c r="EI382" s="20"/>
      <c r="EJ382" s="20"/>
      <c r="EK382" s="20"/>
      <c r="EL382" s="20"/>
      <c r="EM382" s="20"/>
      <c r="EN382" s="20"/>
      <c r="EO382" s="20"/>
      <c r="EP382" s="20"/>
      <c r="EQ382" s="20"/>
      <c r="ER382" s="20"/>
      <c r="ES382" s="20"/>
      <c r="ET382" s="20"/>
      <c r="EU382" s="20"/>
      <c r="EV382" s="20"/>
      <c r="EW382" s="20"/>
      <c r="EX382" s="20"/>
      <c r="EY382" s="20"/>
      <c r="EZ382" s="20"/>
      <c r="FA382" s="20"/>
      <c r="FB382" s="20"/>
      <c r="FC382" s="20"/>
      <c r="FD382" s="20"/>
      <c r="FE382" s="20"/>
      <c r="FF382" s="20"/>
      <c r="FG382" s="20"/>
      <c r="FH382" s="20"/>
      <c r="FI382" s="20"/>
      <c r="FJ382" s="20"/>
      <c r="FK382" s="20"/>
      <c r="FL382" s="20"/>
      <c r="FM382" s="20"/>
      <c r="FN382" s="20"/>
      <c r="FO382" s="20"/>
      <c r="FP382" s="20"/>
      <c r="FQ382" s="20"/>
      <c r="FR382" s="20"/>
      <c r="FS382" s="20"/>
      <c r="FT382" s="20"/>
      <c r="FU382" s="20"/>
      <c r="FV382" s="20"/>
      <c r="FW382" s="20"/>
      <c r="FX382" s="20"/>
      <c r="FY382" s="20"/>
      <c r="FZ382" s="20"/>
      <c r="GA382" s="20"/>
      <c r="GB382" s="20"/>
      <c r="GC382" s="20"/>
      <c r="GD382" s="20"/>
      <c r="GE382" s="20"/>
      <c r="GF382" s="20"/>
      <c r="GG382" s="20"/>
      <c r="GH382" s="20"/>
      <c r="GI382" s="20"/>
      <c r="GJ382" s="20"/>
      <c r="GK382" s="20"/>
      <c r="GL382" s="20"/>
      <c r="GM382" s="20"/>
      <c r="GN382" s="20"/>
      <c r="GO382" s="20"/>
      <c r="GP382" s="20"/>
      <c r="GQ382" s="20"/>
      <c r="GR382" s="20"/>
      <c r="GS382" s="20"/>
      <c r="GT382" s="20"/>
      <c r="GU382" s="20"/>
      <c r="GV382" s="20"/>
      <c r="GW382" s="20"/>
      <c r="GX382" s="20"/>
      <c r="GY382" s="20"/>
      <c r="GZ382" s="20"/>
      <c r="HA382" s="20"/>
      <c r="HB382" s="20"/>
      <c r="HC382" s="20"/>
      <c r="HD382" s="20"/>
      <c r="HE382" s="20"/>
      <c r="HF382" s="20"/>
      <c r="HG382" s="20"/>
      <c r="HH382" s="20"/>
      <c r="HI382" s="20"/>
      <c r="HJ382" s="20"/>
      <c r="HK382" s="20"/>
      <c r="HL382" s="20"/>
      <c r="HM382" s="20"/>
      <c r="HN382" s="20"/>
      <c r="HO382" s="20"/>
      <c r="HP382" s="20"/>
      <c r="HQ382" s="20"/>
      <c r="HR382" s="20"/>
      <c r="HS382" s="20"/>
      <c r="HT382" s="20"/>
      <c r="HU382" s="20"/>
      <c r="HV382" s="20"/>
      <c r="HW382" s="20"/>
      <c r="HX382" s="20"/>
      <c r="HY382" s="20"/>
      <c r="HZ382" s="20"/>
      <c r="IA382" s="20"/>
      <c r="IB382" s="20"/>
      <c r="IC382" s="20"/>
      <c r="ID382" s="20"/>
      <c r="IE382" s="20"/>
      <c r="IF382" s="20"/>
      <c r="IG382" s="20"/>
      <c r="IH382" s="20"/>
      <c r="II382" s="20"/>
      <c r="IJ382" s="20"/>
      <c r="IK382" s="20"/>
      <c r="IL382" s="20"/>
      <c r="IM382" s="20"/>
      <c r="IN382" s="20"/>
      <c r="IO382" s="20"/>
      <c r="IP382" s="20"/>
      <c r="IQ382" s="20"/>
      <c r="IR382" s="20"/>
      <c r="IS382" s="20"/>
      <c r="IT382" s="20"/>
      <c r="IU382" s="20"/>
      <c r="IV382" s="20"/>
      <c r="IW382" s="20"/>
      <c r="IX382" s="20"/>
      <c r="IY382" s="20"/>
    </row>
    <row r="383" spans="1:260" ht="28.5" customHeight="1" x14ac:dyDescent="0.2">
      <c r="A383" s="20" t="str">
        <f t="shared" si="5"/>
        <v>Windows (existing)Area Number (sq.ft.)Building/BuildingDetails/Enclosure/Windows/Window/Area</v>
      </c>
      <c r="B383" s="19" t="s">
        <v>325</v>
      </c>
      <c r="C383" s="19" t="s">
        <v>289</v>
      </c>
      <c r="D383" s="19" t="s">
        <v>584</v>
      </c>
      <c r="E383" s="19" t="s">
        <v>618</v>
      </c>
      <c r="F383" s="28" t="s">
        <v>7</v>
      </c>
      <c r="J383" s="19" t="s">
        <v>21</v>
      </c>
      <c r="L383" s="19" t="s">
        <v>290</v>
      </c>
    </row>
    <row r="384" spans="1:260" ht="28.5" customHeight="1" x14ac:dyDescent="0.2">
      <c r="A384" s="20" t="str">
        <f t="shared" si="5"/>
        <v>Windows (existing)Frame typeEnumerationBuilding/BuildingDetails/Enclosure/Windows/Window/FrameType</v>
      </c>
      <c r="B384" s="19" t="s">
        <v>325</v>
      </c>
      <c r="C384" s="19" t="s">
        <v>279</v>
      </c>
      <c r="D384" s="19" t="s">
        <v>504</v>
      </c>
      <c r="F384" s="28" t="s">
        <v>7</v>
      </c>
      <c r="J384" s="19" t="s">
        <v>21</v>
      </c>
      <c r="L384" s="19" t="s">
        <v>280</v>
      </c>
    </row>
    <row r="385" spans="1:260" ht="28.5" customHeight="1" x14ac:dyDescent="0.2">
      <c r="A385" s="20" t="str">
        <f t="shared" si="5"/>
        <v>Windows (existing)Glass layersEnumerationBuilding/BuildingDetails/Enclosure/Windows/Window/GlassLayers</v>
      </c>
      <c r="B385" s="19" t="s">
        <v>325</v>
      </c>
      <c r="C385" s="19" t="s">
        <v>281</v>
      </c>
      <c r="D385" s="19" t="s">
        <v>504</v>
      </c>
      <c r="F385" s="28" t="s">
        <v>7</v>
      </c>
      <c r="H385" s="21"/>
      <c r="I385" s="21"/>
      <c r="J385" s="19" t="s">
        <v>21</v>
      </c>
      <c r="K385" s="21"/>
      <c r="L385" s="19" t="s">
        <v>282</v>
      </c>
    </row>
    <row r="386" spans="1:260" ht="26.25" customHeight="1" x14ac:dyDescent="0.2">
      <c r="A386" s="20" t="str">
        <f t="shared" si="5"/>
        <v>Windows (existing)Glass typeEnumerationBuilding/BuildingDetails/Enclosure/Windows/Window/GlassType</v>
      </c>
      <c r="B386" s="19" t="s">
        <v>325</v>
      </c>
      <c r="C386" s="19" t="s">
        <v>283</v>
      </c>
      <c r="D386" s="19" t="s">
        <v>504</v>
      </c>
      <c r="F386" s="28" t="s">
        <v>7</v>
      </c>
      <c r="J386" s="19" t="s">
        <v>21</v>
      </c>
      <c r="L386" s="19" t="s">
        <v>284</v>
      </c>
    </row>
    <row r="387" spans="1:260" ht="26.25" customHeight="1" x14ac:dyDescent="0.2">
      <c r="A387" s="20" t="str">
        <f t="shared" ref="A387:A401" si="6">TRIM(CLEAN(B387&amp;C387&amp;D387&amp;L387))</f>
        <v>Windows (existing)QuantityNumberBuilding/BuildingDetails/Enclosure/Windows/Window/Quantity</v>
      </c>
      <c r="B387" s="19" t="s">
        <v>325</v>
      </c>
      <c r="C387" s="19" t="s">
        <v>285</v>
      </c>
      <c r="D387" s="19" t="s">
        <v>503</v>
      </c>
      <c r="E387" s="19" t="s">
        <v>617</v>
      </c>
      <c r="F387" s="28" t="s">
        <v>7</v>
      </c>
      <c r="J387" s="19" t="s">
        <v>21</v>
      </c>
      <c r="L387" s="19" t="s">
        <v>286</v>
      </c>
    </row>
    <row r="388" spans="1:260" ht="26.25" customHeight="1" x14ac:dyDescent="0.2">
      <c r="A388" s="20" t="str">
        <f t="shared" si="6"/>
        <v>Windows (existing)Solar heat gain coefficient (SHGC)FractionBuilding/BuildingDetails/Enclosure/Windows/Window/SHGC</v>
      </c>
      <c r="B388" s="19" t="s">
        <v>325</v>
      </c>
      <c r="C388" s="19" t="s">
        <v>287</v>
      </c>
      <c r="D388" s="19" t="s">
        <v>505</v>
      </c>
      <c r="F388" s="28" t="s">
        <v>7</v>
      </c>
      <c r="J388" s="19" t="s">
        <v>21</v>
      </c>
      <c r="L388" s="19" t="s">
        <v>288</v>
      </c>
    </row>
    <row r="389" spans="1:260" ht="26.25" customHeight="1" x14ac:dyDescent="0.2">
      <c r="A389" s="20" t="str">
        <f t="shared" si="6"/>
        <v>Windows (existing)Third party certificationEnumerationBuilding/BuildingDetails/Enclosure/Windows/Window/ThirdPartyCertification</v>
      </c>
      <c r="B389" s="19" t="s">
        <v>325</v>
      </c>
      <c r="C389" s="19" t="s">
        <v>58</v>
      </c>
      <c r="D389" s="19" t="s">
        <v>504</v>
      </c>
      <c r="E389" s="25" t="s">
        <v>596</v>
      </c>
      <c r="F389" s="28" t="s">
        <v>7</v>
      </c>
      <c r="J389" s="19" t="s">
        <v>21</v>
      </c>
      <c r="L389" s="19" t="s">
        <v>278</v>
      </c>
    </row>
    <row r="390" spans="1:260" ht="26.25" customHeight="1" x14ac:dyDescent="0.2">
      <c r="A390" s="20" t="str">
        <f t="shared" si="6"/>
        <v>Windows (existing)U-factorNumberBuilding/BuildingDetails/Enclosure/Windows/Window/UFactor</v>
      </c>
      <c r="B390" s="19" t="s">
        <v>325</v>
      </c>
      <c r="C390" s="19" t="s">
        <v>293</v>
      </c>
      <c r="D390" s="19" t="s">
        <v>503</v>
      </c>
      <c r="E390" s="19" t="s">
        <v>619</v>
      </c>
      <c r="F390" s="28" t="s">
        <v>7</v>
      </c>
      <c r="H390" s="21"/>
      <c r="I390" s="21"/>
      <c r="J390" s="19" t="s">
        <v>21</v>
      </c>
      <c r="K390" s="21"/>
      <c r="L390" s="19" t="s">
        <v>294</v>
      </c>
    </row>
    <row r="391" spans="1:260" ht="26.25" customHeight="1" x14ac:dyDescent="0.2">
      <c r="A391" s="20" t="str">
        <f t="shared" si="6"/>
        <v>Windows (existing)Window treatmentsEnumerationBuilding/BuildingDetails/Enclosure/Windows/Window/Treatments</v>
      </c>
      <c r="B391" s="19" t="s">
        <v>325</v>
      </c>
      <c r="C391" s="19" t="s">
        <v>291</v>
      </c>
      <c r="D391" s="19" t="s">
        <v>504</v>
      </c>
      <c r="F391" s="28" t="s">
        <v>7</v>
      </c>
      <c r="J391" s="19" t="s">
        <v>21</v>
      </c>
      <c r="L391" s="19" t="s">
        <v>292</v>
      </c>
    </row>
    <row r="392" spans="1:260" ht="26.25" customHeight="1" x14ac:dyDescent="0.2">
      <c r="A392" s="20" t="str">
        <f t="shared" si="6"/>
        <v>Windows (new)Area Number (sq.ft.)Building/BuildingDetails/Enclosure/Windows/Window/Area</v>
      </c>
      <c r="B392" s="19" t="s">
        <v>324</v>
      </c>
      <c r="C392" s="19" t="s">
        <v>289</v>
      </c>
      <c r="D392" s="19" t="s">
        <v>584</v>
      </c>
      <c r="E392" s="19" t="s">
        <v>618</v>
      </c>
      <c r="F392" s="28" t="s">
        <v>20</v>
      </c>
      <c r="J392" s="19" t="s">
        <v>296</v>
      </c>
      <c r="K392" s="19" t="s">
        <v>178</v>
      </c>
      <c r="L392" s="19" t="s">
        <v>290</v>
      </c>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c r="CH392" s="28"/>
      <c r="CI392" s="28"/>
      <c r="CJ392" s="28"/>
      <c r="CK392" s="28"/>
      <c r="CL392" s="28"/>
      <c r="CM392" s="28"/>
      <c r="CN392" s="28"/>
      <c r="CO392" s="28"/>
      <c r="CP392" s="28"/>
      <c r="CQ392" s="28"/>
      <c r="CR392" s="28"/>
      <c r="CS392" s="28"/>
      <c r="CT392" s="28"/>
      <c r="CU392" s="28"/>
      <c r="CV392" s="28"/>
      <c r="CW392" s="28"/>
      <c r="CX392" s="28"/>
      <c r="CY392" s="28"/>
      <c r="CZ392" s="28"/>
      <c r="DA392" s="28"/>
      <c r="DB392" s="28"/>
      <c r="DC392" s="28"/>
      <c r="DD392" s="28"/>
      <c r="DE392" s="28"/>
      <c r="DF392" s="28"/>
      <c r="DG392" s="28"/>
      <c r="DH392" s="28"/>
      <c r="DI392" s="28"/>
      <c r="DJ392" s="28"/>
      <c r="DK392" s="28"/>
      <c r="DL392" s="28"/>
      <c r="DM392" s="28"/>
      <c r="DN392" s="28"/>
      <c r="DO392" s="28"/>
      <c r="DP392" s="28"/>
      <c r="DQ392" s="28"/>
      <c r="DR392" s="28"/>
      <c r="DS392" s="28"/>
      <c r="DT392" s="28"/>
      <c r="DU392" s="28"/>
      <c r="DV392" s="28"/>
      <c r="DW392" s="28"/>
      <c r="DX392" s="28"/>
      <c r="DY392" s="28"/>
      <c r="DZ392" s="28"/>
      <c r="EA392" s="28"/>
      <c r="EB392" s="28"/>
      <c r="EC392" s="28"/>
      <c r="ED392" s="28"/>
      <c r="EE392" s="28"/>
      <c r="EF392" s="28"/>
      <c r="EG392" s="28"/>
      <c r="EH392" s="28"/>
      <c r="EI392" s="28"/>
      <c r="EJ392" s="28"/>
      <c r="EK392" s="28"/>
      <c r="EL392" s="28"/>
      <c r="EM392" s="28"/>
      <c r="EN392" s="28"/>
      <c r="EO392" s="28"/>
      <c r="EP392" s="28"/>
      <c r="EQ392" s="28"/>
      <c r="ER392" s="28"/>
      <c r="ES392" s="28"/>
      <c r="ET392" s="28"/>
      <c r="EU392" s="28"/>
      <c r="EV392" s="28"/>
      <c r="EW392" s="28"/>
      <c r="EX392" s="28"/>
      <c r="EY392" s="28"/>
      <c r="EZ392" s="28"/>
      <c r="FA392" s="28"/>
      <c r="FB392" s="28"/>
      <c r="FC392" s="28"/>
      <c r="FD392" s="28"/>
      <c r="FE392" s="28"/>
      <c r="FF392" s="28"/>
      <c r="FG392" s="28"/>
      <c r="FH392" s="28"/>
      <c r="FI392" s="28"/>
      <c r="FJ392" s="28"/>
      <c r="FK392" s="28"/>
      <c r="FL392" s="28"/>
      <c r="FM392" s="28"/>
      <c r="FN392" s="28"/>
      <c r="FO392" s="28"/>
      <c r="FP392" s="28"/>
      <c r="FQ392" s="28"/>
      <c r="FR392" s="28"/>
      <c r="FS392" s="28"/>
      <c r="FT392" s="28"/>
      <c r="FU392" s="28"/>
      <c r="FV392" s="28"/>
      <c r="FW392" s="28"/>
      <c r="FX392" s="28"/>
      <c r="FY392" s="28"/>
      <c r="FZ392" s="28"/>
      <c r="GA392" s="28"/>
      <c r="GB392" s="28"/>
      <c r="GC392" s="28"/>
      <c r="GD392" s="28"/>
      <c r="GE392" s="28"/>
      <c r="GF392" s="28"/>
      <c r="GG392" s="28"/>
      <c r="GH392" s="28"/>
      <c r="GI392" s="28"/>
      <c r="GJ392" s="28"/>
      <c r="GK392" s="28"/>
      <c r="GL392" s="28"/>
      <c r="GM392" s="28"/>
      <c r="GN392" s="28"/>
      <c r="GO392" s="28"/>
      <c r="GP392" s="28"/>
      <c r="GQ392" s="28"/>
      <c r="GR392" s="28"/>
      <c r="GS392" s="28"/>
      <c r="GT392" s="28"/>
      <c r="GU392" s="28"/>
      <c r="GV392" s="28"/>
      <c r="GW392" s="28"/>
      <c r="GX392" s="28"/>
      <c r="GY392" s="28"/>
      <c r="GZ392" s="28"/>
      <c r="HA392" s="28"/>
      <c r="HB392" s="28"/>
      <c r="HC392" s="28"/>
      <c r="HD392" s="28"/>
      <c r="HE392" s="28"/>
      <c r="HF392" s="28"/>
      <c r="HG392" s="28"/>
      <c r="HH392" s="28"/>
      <c r="HI392" s="28"/>
      <c r="HJ392" s="28"/>
      <c r="HK392" s="28"/>
      <c r="HL392" s="28"/>
      <c r="HM392" s="28"/>
      <c r="HN392" s="28"/>
      <c r="HO392" s="28"/>
      <c r="HP392" s="28"/>
      <c r="HQ392" s="28"/>
      <c r="HR392" s="28"/>
      <c r="HS392" s="28"/>
      <c r="HT392" s="28"/>
      <c r="HU392" s="28"/>
      <c r="HV392" s="28"/>
      <c r="HW392" s="28"/>
      <c r="HX392" s="28"/>
      <c r="HY392" s="28"/>
      <c r="HZ392" s="28"/>
      <c r="IA392" s="28"/>
      <c r="IB392" s="28"/>
      <c r="IC392" s="28"/>
      <c r="ID392" s="28"/>
      <c r="IE392" s="28"/>
      <c r="IF392" s="28"/>
      <c r="IG392" s="28"/>
      <c r="IH392" s="28"/>
      <c r="II392" s="28"/>
      <c r="IJ392" s="28"/>
      <c r="IK392" s="28"/>
      <c r="IL392" s="28"/>
      <c r="IM392" s="28"/>
      <c r="IN392" s="28"/>
      <c r="IO392" s="28"/>
      <c r="IP392" s="28"/>
      <c r="IQ392" s="28"/>
      <c r="IR392" s="28"/>
      <c r="IS392" s="28"/>
      <c r="IT392" s="28"/>
      <c r="IU392" s="28"/>
      <c r="IV392" s="28"/>
      <c r="IW392" s="28"/>
      <c r="IX392" s="28"/>
      <c r="IY392" s="28"/>
      <c r="IZ392" s="27"/>
    </row>
    <row r="393" spans="1:260" ht="26.25" customHeight="1" x14ac:dyDescent="0.2">
      <c r="A393" s="20" t="str">
        <f t="shared" si="6"/>
        <v>Windows (new)Frame typeEnumerationBuilding/BuildingDetails/Enclosure/Windows/Window/FrameType</v>
      </c>
      <c r="B393" s="19" t="s">
        <v>324</v>
      </c>
      <c r="C393" s="19" t="s">
        <v>279</v>
      </c>
      <c r="D393" s="19" t="s">
        <v>504</v>
      </c>
      <c r="F393" s="28" t="s">
        <v>7</v>
      </c>
      <c r="J393" s="19" t="s">
        <v>296</v>
      </c>
      <c r="K393" s="19" t="s">
        <v>178</v>
      </c>
      <c r="L393" s="19" t="s">
        <v>280</v>
      </c>
      <c r="M393" s="20"/>
    </row>
    <row r="394" spans="1:260" ht="26.25" customHeight="1" x14ac:dyDescent="0.2">
      <c r="A394" s="20" t="str">
        <f t="shared" si="6"/>
        <v>Windows (new)Glass layersEnumerationBuilding/BuildingDetails/Enclosure/Windows/Window/GlassLayers</v>
      </c>
      <c r="B394" s="19" t="s">
        <v>324</v>
      </c>
      <c r="C394" s="19" t="s">
        <v>281</v>
      </c>
      <c r="D394" s="19" t="s">
        <v>504</v>
      </c>
      <c r="F394" s="28" t="s">
        <v>7</v>
      </c>
      <c r="J394" s="19" t="s">
        <v>296</v>
      </c>
      <c r="K394" s="19" t="s">
        <v>178</v>
      </c>
      <c r="L394" s="19" t="s">
        <v>282</v>
      </c>
      <c r="M394" s="20"/>
    </row>
    <row r="395" spans="1:260" ht="26.25" customHeight="1" x14ac:dyDescent="0.2">
      <c r="A395" s="20" t="str">
        <f t="shared" si="6"/>
        <v>Windows (new)Glass typeEnumerationBuilding/BuildingDetails/Enclosure/Windows/Window/GlassType</v>
      </c>
      <c r="B395" s="19" t="s">
        <v>324</v>
      </c>
      <c r="C395" s="19" t="s">
        <v>283</v>
      </c>
      <c r="D395" s="19" t="s">
        <v>504</v>
      </c>
      <c r="F395" s="28" t="s">
        <v>7</v>
      </c>
      <c r="J395" s="19" t="s">
        <v>296</v>
      </c>
      <c r="K395" s="19" t="s">
        <v>178</v>
      </c>
      <c r="L395" s="19" t="s">
        <v>284</v>
      </c>
      <c r="M395" s="20"/>
    </row>
    <row r="396" spans="1:260" ht="26.25" customHeight="1" x14ac:dyDescent="0.2">
      <c r="A396" s="20" t="str">
        <f t="shared" si="6"/>
        <v>Windows (new)QuantityNumberBuilding/BuildingDetails/Enclosure/Windows/Window/Quantity</v>
      </c>
      <c r="B396" s="19" t="s">
        <v>324</v>
      </c>
      <c r="C396" s="19" t="s">
        <v>285</v>
      </c>
      <c r="D396" s="19" t="s">
        <v>503</v>
      </c>
      <c r="E396" s="19" t="s">
        <v>617</v>
      </c>
      <c r="F396" s="28" t="s">
        <v>20</v>
      </c>
      <c r="J396" s="19" t="s">
        <v>296</v>
      </c>
      <c r="K396" s="19" t="s">
        <v>178</v>
      </c>
      <c r="L396" s="19" t="s">
        <v>286</v>
      </c>
      <c r="M396" s="20"/>
    </row>
    <row r="397" spans="1:260" ht="26.25" customHeight="1" x14ac:dyDescent="0.2">
      <c r="A397" s="20" t="str">
        <f t="shared" si="6"/>
        <v>Windows (new)Replaced systemSystem IDProject/ProjectDetails/Measures/Measure/ReplacedComponents/ReplacedComponent</v>
      </c>
      <c r="B397" s="19" t="s">
        <v>324</v>
      </c>
      <c r="C397" s="19" t="s">
        <v>297</v>
      </c>
      <c r="D397" s="19" t="s">
        <v>117</v>
      </c>
      <c r="F397" s="28" t="s">
        <v>20</v>
      </c>
      <c r="J397" s="19" t="s">
        <v>296</v>
      </c>
      <c r="K397" s="19" t="s">
        <v>178</v>
      </c>
      <c r="L397" s="19" t="s">
        <v>298</v>
      </c>
      <c r="M397" s="20"/>
    </row>
    <row r="398" spans="1:260" ht="26.25" customHeight="1" x14ac:dyDescent="0.2">
      <c r="A398" s="20" t="str">
        <f t="shared" si="6"/>
        <v>Windows (new)Solar heat gain coefficient (SHGC)FractionBuilding/BuildingDetails/Enclosure/Windows/Window/SHGC</v>
      </c>
      <c r="B398" s="19" t="s">
        <v>324</v>
      </c>
      <c r="C398" s="19" t="s">
        <v>287</v>
      </c>
      <c r="D398" s="19" t="s">
        <v>505</v>
      </c>
      <c r="F398" s="28" t="s">
        <v>20</v>
      </c>
      <c r="J398" s="19" t="s">
        <v>296</v>
      </c>
      <c r="K398" s="19" t="s">
        <v>178</v>
      </c>
      <c r="L398" s="19" t="s">
        <v>288</v>
      </c>
      <c r="M398" s="20"/>
    </row>
    <row r="399" spans="1:260" ht="26.25" customHeight="1" x14ac:dyDescent="0.2">
      <c r="A399" s="20" t="str">
        <f t="shared" si="6"/>
        <v>Windows (new)Third party certificationEnumerationBuilding/BuildingDetails/Enclosure/Windows/Window/ThirdPartyCertification</v>
      </c>
      <c r="B399" s="19" t="s">
        <v>324</v>
      </c>
      <c r="C399" s="19" t="s">
        <v>58</v>
      </c>
      <c r="D399" s="19" t="s">
        <v>504</v>
      </c>
      <c r="E399" s="25" t="s">
        <v>596</v>
      </c>
      <c r="F399" s="28" t="s">
        <v>20</v>
      </c>
      <c r="J399" s="19" t="s">
        <v>296</v>
      </c>
      <c r="K399" s="19" t="s">
        <v>178</v>
      </c>
      <c r="L399" s="19" t="s">
        <v>278</v>
      </c>
      <c r="M399" s="20"/>
    </row>
    <row r="400" spans="1:260" ht="26.25" customHeight="1" x14ac:dyDescent="0.2">
      <c r="A400" s="20" t="str">
        <f t="shared" si="6"/>
        <v>Windows (new)U-factorNumberBuilding/BuildingDetails/Enclosure/Windows/Window/UFactor</v>
      </c>
      <c r="B400" s="19" t="s">
        <v>324</v>
      </c>
      <c r="C400" s="19" t="s">
        <v>293</v>
      </c>
      <c r="D400" s="19" t="s">
        <v>503</v>
      </c>
      <c r="E400" s="19" t="s">
        <v>619</v>
      </c>
      <c r="F400" s="28" t="s">
        <v>20</v>
      </c>
      <c r="J400" s="19" t="s">
        <v>296</v>
      </c>
      <c r="K400" s="19" t="s">
        <v>178</v>
      </c>
      <c r="L400" s="19" t="s">
        <v>294</v>
      </c>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28"/>
      <c r="CP400" s="28"/>
      <c r="CQ400" s="28"/>
      <c r="CR400" s="28"/>
      <c r="CS400" s="28"/>
      <c r="CT400" s="28"/>
      <c r="CU400" s="28"/>
      <c r="CV400" s="28"/>
      <c r="CW400" s="28"/>
      <c r="CX400" s="28"/>
      <c r="CY400" s="28"/>
      <c r="CZ400" s="28"/>
      <c r="DA400" s="28"/>
      <c r="DB400" s="28"/>
      <c r="DC400" s="28"/>
      <c r="DD400" s="28"/>
      <c r="DE400" s="28"/>
      <c r="DF400" s="28"/>
      <c r="DG400" s="28"/>
      <c r="DH400" s="28"/>
      <c r="DI400" s="28"/>
      <c r="DJ400" s="28"/>
      <c r="DK400" s="28"/>
      <c r="DL400" s="28"/>
      <c r="DM400" s="28"/>
      <c r="DN400" s="28"/>
      <c r="DO400" s="28"/>
      <c r="DP400" s="28"/>
      <c r="DQ400" s="28"/>
      <c r="DR400" s="28"/>
      <c r="DS400" s="28"/>
      <c r="DT400" s="28"/>
      <c r="DU400" s="28"/>
      <c r="DV400" s="28"/>
      <c r="DW400" s="28"/>
      <c r="DX400" s="28"/>
      <c r="DY400" s="28"/>
      <c r="DZ400" s="28"/>
      <c r="EA400" s="28"/>
      <c r="EB400" s="28"/>
      <c r="EC400" s="28"/>
      <c r="ED400" s="28"/>
      <c r="EE400" s="28"/>
      <c r="EF400" s="28"/>
      <c r="EG400" s="28"/>
      <c r="EH400" s="28"/>
      <c r="EI400" s="28"/>
      <c r="EJ400" s="28"/>
      <c r="EK400" s="28"/>
      <c r="EL400" s="28"/>
      <c r="EM400" s="28"/>
      <c r="EN400" s="28"/>
      <c r="EO400" s="28"/>
      <c r="EP400" s="28"/>
      <c r="EQ400" s="28"/>
      <c r="ER400" s="28"/>
      <c r="ES400" s="28"/>
      <c r="ET400" s="28"/>
      <c r="EU400" s="28"/>
      <c r="EV400" s="28"/>
      <c r="EW400" s="28"/>
      <c r="EX400" s="28"/>
      <c r="EY400" s="28"/>
      <c r="EZ400" s="28"/>
      <c r="FA400" s="28"/>
      <c r="FB400" s="28"/>
      <c r="FC400" s="28"/>
      <c r="FD400" s="28"/>
      <c r="FE400" s="28"/>
      <c r="FF400" s="28"/>
      <c r="FG400" s="28"/>
      <c r="FH400" s="28"/>
      <c r="FI400" s="28"/>
      <c r="FJ400" s="28"/>
      <c r="FK400" s="28"/>
      <c r="FL400" s="28"/>
      <c r="FM400" s="28"/>
      <c r="FN400" s="28"/>
      <c r="FO400" s="28"/>
      <c r="FP400" s="28"/>
      <c r="FQ400" s="28"/>
      <c r="FR400" s="28"/>
      <c r="FS400" s="28"/>
      <c r="FT400" s="28"/>
      <c r="FU400" s="28"/>
      <c r="FV400" s="28"/>
      <c r="FW400" s="28"/>
      <c r="FX400" s="28"/>
      <c r="FY400" s="28"/>
      <c r="FZ400" s="28"/>
      <c r="GA400" s="28"/>
      <c r="GB400" s="28"/>
      <c r="GC400" s="28"/>
      <c r="GD400" s="28"/>
      <c r="GE400" s="28"/>
      <c r="GF400" s="28"/>
      <c r="GG400" s="28"/>
      <c r="GH400" s="28"/>
      <c r="GI400" s="28"/>
      <c r="GJ400" s="28"/>
      <c r="GK400" s="28"/>
      <c r="GL400" s="28"/>
      <c r="GM400" s="28"/>
      <c r="GN400" s="28"/>
      <c r="GO400" s="28"/>
      <c r="GP400" s="28"/>
      <c r="GQ400" s="28"/>
      <c r="GR400" s="28"/>
      <c r="GS400" s="28"/>
      <c r="GT400" s="28"/>
      <c r="GU400" s="28"/>
      <c r="GV400" s="28"/>
      <c r="GW400" s="28"/>
      <c r="GX400" s="28"/>
      <c r="GY400" s="28"/>
      <c r="GZ400" s="28"/>
      <c r="HA400" s="28"/>
      <c r="HB400" s="28"/>
      <c r="HC400" s="28"/>
      <c r="HD400" s="28"/>
      <c r="HE400" s="28"/>
      <c r="HF400" s="28"/>
      <c r="HG400" s="28"/>
      <c r="HH400" s="28"/>
      <c r="HI400" s="28"/>
      <c r="HJ400" s="28"/>
      <c r="HK400" s="28"/>
      <c r="HL400" s="28"/>
      <c r="HM400" s="28"/>
      <c r="HN400" s="28"/>
      <c r="HO400" s="28"/>
      <c r="HP400" s="28"/>
      <c r="HQ400" s="28"/>
      <c r="HR400" s="28"/>
      <c r="HS400" s="28"/>
      <c r="HT400" s="28"/>
      <c r="HU400" s="28"/>
      <c r="HV400" s="28"/>
      <c r="HW400" s="28"/>
      <c r="HX400" s="28"/>
      <c r="HY400" s="28"/>
      <c r="HZ400" s="28"/>
      <c r="IA400" s="28"/>
      <c r="IB400" s="28"/>
      <c r="IC400" s="28"/>
      <c r="ID400" s="28"/>
      <c r="IE400" s="28"/>
      <c r="IF400" s="28"/>
      <c r="IG400" s="28"/>
      <c r="IH400" s="28"/>
      <c r="II400" s="28"/>
      <c r="IJ400" s="28"/>
      <c r="IK400" s="28"/>
      <c r="IL400" s="28"/>
      <c r="IM400" s="28"/>
      <c r="IN400" s="28"/>
      <c r="IO400" s="28"/>
      <c r="IP400" s="28"/>
      <c r="IQ400" s="28"/>
      <c r="IR400" s="28"/>
      <c r="IS400" s="28"/>
      <c r="IT400" s="28"/>
      <c r="IU400" s="28"/>
      <c r="IV400" s="28"/>
      <c r="IW400" s="28"/>
      <c r="IX400" s="28"/>
      <c r="IY400" s="28"/>
      <c r="IZ400" s="27"/>
    </row>
    <row r="401" spans="1:260" ht="26.25" customHeight="1" x14ac:dyDescent="0.2">
      <c r="A401" s="20" t="str">
        <f t="shared" si="6"/>
        <v>Windows (new)Window treatmentsEnumerationBuilding/BuildingDetails/Enclosure/Windows/Window/Treatments</v>
      </c>
      <c r="B401" s="19" t="s">
        <v>324</v>
      </c>
      <c r="C401" s="19" t="s">
        <v>291</v>
      </c>
      <c r="D401" s="19" t="s">
        <v>504</v>
      </c>
      <c r="F401" s="28" t="s">
        <v>7</v>
      </c>
      <c r="J401" s="19" t="s">
        <v>296</v>
      </c>
      <c r="K401" s="19" t="s">
        <v>178</v>
      </c>
      <c r="L401" s="19" t="s">
        <v>292</v>
      </c>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c r="CH401" s="28"/>
      <c r="CI401" s="28"/>
      <c r="CJ401" s="28"/>
      <c r="CK401" s="28"/>
      <c r="CL401" s="28"/>
      <c r="CM401" s="28"/>
      <c r="CN401" s="28"/>
      <c r="CO401" s="28"/>
      <c r="CP401" s="28"/>
      <c r="CQ401" s="28"/>
      <c r="CR401" s="28"/>
      <c r="CS401" s="28"/>
      <c r="CT401" s="28"/>
      <c r="CU401" s="28"/>
      <c r="CV401" s="28"/>
      <c r="CW401" s="28"/>
      <c r="CX401" s="28"/>
      <c r="CY401" s="28"/>
      <c r="CZ401" s="28"/>
      <c r="DA401" s="28"/>
      <c r="DB401" s="28"/>
      <c r="DC401" s="28"/>
      <c r="DD401" s="28"/>
      <c r="DE401" s="28"/>
      <c r="DF401" s="28"/>
      <c r="DG401" s="28"/>
      <c r="DH401" s="28"/>
      <c r="DI401" s="28"/>
      <c r="DJ401" s="28"/>
      <c r="DK401" s="28"/>
      <c r="DL401" s="28"/>
      <c r="DM401" s="28"/>
      <c r="DN401" s="28"/>
      <c r="DO401" s="28"/>
      <c r="DP401" s="28"/>
      <c r="DQ401" s="28"/>
      <c r="DR401" s="28"/>
      <c r="DS401" s="28"/>
      <c r="DT401" s="28"/>
      <c r="DU401" s="28"/>
      <c r="DV401" s="28"/>
      <c r="DW401" s="28"/>
      <c r="DX401" s="28"/>
      <c r="DY401" s="28"/>
      <c r="DZ401" s="28"/>
      <c r="EA401" s="28"/>
      <c r="EB401" s="28"/>
      <c r="EC401" s="28"/>
      <c r="ED401" s="28"/>
      <c r="EE401" s="28"/>
      <c r="EF401" s="28"/>
      <c r="EG401" s="28"/>
      <c r="EH401" s="28"/>
      <c r="EI401" s="28"/>
      <c r="EJ401" s="28"/>
      <c r="EK401" s="28"/>
      <c r="EL401" s="28"/>
      <c r="EM401" s="28"/>
      <c r="EN401" s="28"/>
      <c r="EO401" s="28"/>
      <c r="EP401" s="28"/>
      <c r="EQ401" s="28"/>
      <c r="ER401" s="28"/>
      <c r="ES401" s="28"/>
      <c r="ET401" s="28"/>
      <c r="EU401" s="28"/>
      <c r="EV401" s="28"/>
      <c r="EW401" s="28"/>
      <c r="EX401" s="28"/>
      <c r="EY401" s="28"/>
      <c r="EZ401" s="28"/>
      <c r="FA401" s="28"/>
      <c r="FB401" s="28"/>
      <c r="FC401" s="28"/>
      <c r="FD401" s="28"/>
      <c r="FE401" s="28"/>
      <c r="FF401" s="28"/>
      <c r="FG401" s="28"/>
      <c r="FH401" s="28"/>
      <c r="FI401" s="28"/>
      <c r="FJ401" s="28"/>
      <c r="FK401" s="28"/>
      <c r="FL401" s="28"/>
      <c r="FM401" s="28"/>
      <c r="FN401" s="28"/>
      <c r="FO401" s="28"/>
      <c r="FP401" s="28"/>
      <c r="FQ401" s="28"/>
      <c r="FR401" s="28"/>
      <c r="FS401" s="28"/>
      <c r="FT401" s="28"/>
      <c r="FU401" s="28"/>
      <c r="FV401" s="28"/>
      <c r="FW401" s="28"/>
      <c r="FX401" s="28"/>
      <c r="FY401" s="28"/>
      <c r="FZ401" s="28"/>
      <c r="GA401" s="28"/>
      <c r="GB401" s="28"/>
      <c r="GC401" s="28"/>
      <c r="GD401" s="28"/>
      <c r="GE401" s="28"/>
      <c r="GF401" s="28"/>
      <c r="GG401" s="28"/>
      <c r="GH401" s="28"/>
      <c r="GI401" s="28"/>
      <c r="GJ401" s="28"/>
      <c r="GK401" s="28"/>
      <c r="GL401" s="28"/>
      <c r="GM401" s="28"/>
      <c r="GN401" s="28"/>
      <c r="GO401" s="28"/>
      <c r="GP401" s="28"/>
      <c r="GQ401" s="28"/>
      <c r="GR401" s="28"/>
      <c r="GS401" s="28"/>
      <c r="GT401" s="28"/>
      <c r="GU401" s="28"/>
      <c r="GV401" s="28"/>
      <c r="GW401" s="28"/>
      <c r="GX401" s="28"/>
      <c r="GY401" s="28"/>
      <c r="GZ401" s="28"/>
      <c r="HA401" s="28"/>
      <c r="HB401" s="28"/>
      <c r="HC401" s="28"/>
      <c r="HD401" s="28"/>
      <c r="HE401" s="28"/>
      <c r="HF401" s="28"/>
      <c r="HG401" s="28"/>
      <c r="HH401" s="28"/>
      <c r="HI401" s="28"/>
      <c r="HJ401" s="28"/>
      <c r="HK401" s="28"/>
      <c r="HL401" s="28"/>
      <c r="HM401" s="28"/>
      <c r="HN401" s="28"/>
      <c r="HO401" s="28"/>
      <c r="HP401" s="28"/>
      <c r="HQ401" s="28"/>
      <c r="HR401" s="28"/>
      <c r="HS401" s="28"/>
      <c r="HT401" s="28"/>
      <c r="HU401" s="28"/>
      <c r="HV401" s="28"/>
      <c r="HW401" s="28"/>
      <c r="HX401" s="28"/>
      <c r="HY401" s="28"/>
      <c r="HZ401" s="28"/>
      <c r="IA401" s="28"/>
      <c r="IB401" s="28"/>
      <c r="IC401" s="28"/>
      <c r="ID401" s="28"/>
      <c r="IE401" s="28"/>
      <c r="IF401" s="28"/>
      <c r="IG401" s="28"/>
      <c r="IH401" s="28"/>
      <c r="II401" s="28"/>
      <c r="IJ401" s="28"/>
      <c r="IK401" s="28"/>
      <c r="IL401" s="28"/>
      <c r="IM401" s="28"/>
      <c r="IN401" s="28"/>
      <c r="IO401" s="28"/>
      <c r="IP401" s="28"/>
      <c r="IQ401" s="28"/>
      <c r="IR401" s="28"/>
      <c r="IS401" s="28"/>
      <c r="IT401" s="28"/>
      <c r="IU401" s="28"/>
      <c r="IV401" s="28"/>
      <c r="IW401" s="28"/>
      <c r="IX401" s="28"/>
      <c r="IY401" s="28"/>
      <c r="IZ401" s="27"/>
    </row>
    <row r="402" spans="1:260" ht="28.5" customHeight="1" x14ac:dyDescent="0.2">
      <c r="B402" s="65"/>
    </row>
    <row r="403" spans="1:260" ht="28.5" customHeight="1" x14ac:dyDescent="0.2">
      <c r="B403" s="65"/>
    </row>
    <row r="404" spans="1:260" ht="28.5" customHeight="1" x14ac:dyDescent="0.2">
      <c r="B404" s="65"/>
    </row>
    <row r="406" spans="1:260" ht="28.5" customHeight="1" x14ac:dyDescent="0.2">
      <c r="A406" s="65"/>
    </row>
    <row r="407" spans="1:260" ht="28.5" customHeight="1" x14ac:dyDescent="0.2">
      <c r="A407" s="73"/>
    </row>
    <row r="535" spans="12:12" ht="28.5" customHeight="1" x14ac:dyDescent="0.2">
      <c r="L535" s="91"/>
    </row>
    <row r="536" spans="12:12" ht="28.5" customHeight="1" x14ac:dyDescent="0.2">
      <c r="L536" s="91"/>
    </row>
    <row r="537" spans="12:12" ht="28.5" customHeight="1" x14ac:dyDescent="0.2">
      <c r="L537" s="91"/>
    </row>
    <row r="538" spans="12:12" ht="28.5" customHeight="1" x14ac:dyDescent="0.2">
      <c r="L538" s="91"/>
    </row>
    <row r="539" spans="12:12" ht="28.5" customHeight="1" x14ac:dyDescent="0.2">
      <c r="L539" s="91"/>
    </row>
    <row r="540" spans="12:12" ht="28.5" customHeight="1" x14ac:dyDescent="0.2">
      <c r="L540" s="91"/>
    </row>
    <row r="541" spans="12:12" ht="28.5" customHeight="1" x14ac:dyDescent="0.2">
      <c r="L541" s="91"/>
    </row>
    <row r="542" spans="12:12" ht="28.5" customHeight="1" x14ac:dyDescent="0.2">
      <c r="L542" s="91"/>
    </row>
    <row r="543" spans="12:12" ht="28.5" customHeight="1" x14ac:dyDescent="0.2">
      <c r="L543" s="91"/>
    </row>
    <row r="544" spans="12:12" ht="28.5" customHeight="1" x14ac:dyDescent="0.2">
      <c r="L544" s="91"/>
    </row>
    <row r="545" spans="12:12" ht="28.5" customHeight="1" x14ac:dyDescent="0.2">
      <c r="L545" s="91"/>
    </row>
    <row r="546" spans="12:12" ht="28.5" customHeight="1" x14ac:dyDescent="0.2">
      <c r="L546" s="91"/>
    </row>
    <row r="547" spans="12:12" ht="28.5" customHeight="1" x14ac:dyDescent="0.2">
      <c r="L547" s="91"/>
    </row>
    <row r="548" spans="12:12" ht="28.5" customHeight="1" x14ac:dyDescent="0.2">
      <c r="L548" s="91"/>
    </row>
    <row r="549" spans="12:12" ht="28.5" customHeight="1" x14ac:dyDescent="0.2">
      <c r="L549" s="91"/>
    </row>
    <row r="550" spans="12:12" ht="28.5" customHeight="1" x14ac:dyDescent="0.2">
      <c r="L550" s="91"/>
    </row>
    <row r="551" spans="12:12" ht="28.5" customHeight="1" x14ac:dyDescent="0.2">
      <c r="L551" s="91"/>
    </row>
    <row r="552" spans="12:12" ht="28.5" customHeight="1" x14ac:dyDescent="0.2">
      <c r="L552" s="91"/>
    </row>
    <row r="553" spans="12:12" ht="28.5" customHeight="1" x14ac:dyDescent="0.2">
      <c r="L553" s="91"/>
    </row>
    <row r="554" spans="12:12" ht="28.5" customHeight="1" x14ac:dyDescent="0.2">
      <c r="L554" s="91"/>
    </row>
    <row r="555" spans="12:12" ht="28.5" customHeight="1" x14ac:dyDescent="0.2">
      <c r="L555" s="91"/>
    </row>
    <row r="556" spans="12:12" ht="28.5" customHeight="1" x14ac:dyDescent="0.2">
      <c r="L556" s="91"/>
    </row>
    <row r="557" spans="12:12" ht="28.5" customHeight="1" x14ac:dyDescent="0.2">
      <c r="L557" s="91"/>
    </row>
    <row r="558" spans="12:12" ht="28.5" customHeight="1" x14ac:dyDescent="0.2">
      <c r="L558" s="91"/>
    </row>
    <row r="559" spans="12:12" ht="28.5" customHeight="1" x14ac:dyDescent="0.2">
      <c r="L559" s="91"/>
    </row>
    <row r="560" spans="12:12" ht="28.5" customHeight="1" x14ac:dyDescent="0.2">
      <c r="L560" s="91"/>
    </row>
    <row r="561" spans="12:12" ht="28.5" customHeight="1" x14ac:dyDescent="0.2">
      <c r="L561" s="91"/>
    </row>
    <row r="562" spans="12:12" ht="28.5" customHeight="1" x14ac:dyDescent="0.2">
      <c r="L562" s="91"/>
    </row>
    <row r="563" spans="12:12" ht="28.5" customHeight="1" x14ac:dyDescent="0.2">
      <c r="L563" s="91"/>
    </row>
    <row r="564" spans="12:12" ht="28.5" customHeight="1" x14ac:dyDescent="0.2">
      <c r="L564" s="91"/>
    </row>
    <row r="565" spans="12:12" ht="28.5" customHeight="1" x14ac:dyDescent="0.2">
      <c r="L565" s="91"/>
    </row>
    <row r="566" spans="12:12" ht="28.5" customHeight="1" x14ac:dyDescent="0.2">
      <c r="L566" s="91"/>
    </row>
    <row r="567" spans="12:12" ht="28.5" customHeight="1" x14ac:dyDescent="0.2">
      <c r="L567" s="91"/>
    </row>
    <row r="568" spans="12:12" ht="28.5" customHeight="1" x14ac:dyDescent="0.2">
      <c r="L568" s="91"/>
    </row>
    <row r="569" spans="12:12" ht="28.5" customHeight="1" x14ac:dyDescent="0.2">
      <c r="L569" s="91"/>
    </row>
    <row r="570" spans="12:12" ht="28.5" customHeight="1" x14ac:dyDescent="0.2">
      <c r="L570" s="91"/>
    </row>
    <row r="571" spans="12:12" ht="28.5" customHeight="1" x14ac:dyDescent="0.2">
      <c r="L571" s="91"/>
    </row>
    <row r="572" spans="12:12" ht="28.5" customHeight="1" x14ac:dyDescent="0.2">
      <c r="L572" s="91"/>
    </row>
    <row r="573" spans="12:12" ht="28.5" customHeight="1" x14ac:dyDescent="0.2">
      <c r="L573" s="91"/>
    </row>
    <row r="574" spans="12:12" ht="28.5" customHeight="1" x14ac:dyDescent="0.2">
      <c r="L574" s="91"/>
    </row>
    <row r="575" spans="12:12" ht="28.5" customHeight="1" x14ac:dyDescent="0.2">
      <c r="L575" s="91"/>
    </row>
    <row r="576" spans="12:12" ht="28.5" customHeight="1" x14ac:dyDescent="0.2">
      <c r="L576" s="91"/>
    </row>
    <row r="577" spans="12:12" ht="28.5" customHeight="1" x14ac:dyDescent="0.2">
      <c r="L577" s="91"/>
    </row>
    <row r="578" spans="12:12" ht="28.5" customHeight="1" x14ac:dyDescent="0.2">
      <c r="L578" s="91"/>
    </row>
    <row r="579" spans="12:12" ht="28.5" customHeight="1" x14ac:dyDescent="0.2">
      <c r="L579" s="91"/>
    </row>
    <row r="580" spans="12:12" ht="28.5" customHeight="1" x14ac:dyDescent="0.2">
      <c r="L580" s="91"/>
    </row>
    <row r="581" spans="12:12" ht="28.5" customHeight="1" x14ac:dyDescent="0.2">
      <c r="L581" s="91"/>
    </row>
    <row r="582" spans="12:12" ht="28.5" customHeight="1" x14ac:dyDescent="0.2">
      <c r="L582" s="91"/>
    </row>
    <row r="583" spans="12:12" ht="28.5" customHeight="1" x14ac:dyDescent="0.2">
      <c r="L583" s="91"/>
    </row>
    <row r="584" spans="12:12" ht="28.5" customHeight="1" x14ac:dyDescent="0.2">
      <c r="L584" s="91"/>
    </row>
    <row r="585" spans="12:12" ht="28.5" customHeight="1" x14ac:dyDescent="0.2">
      <c r="L585" s="91"/>
    </row>
    <row r="586" spans="12:12" ht="28.5" customHeight="1" x14ac:dyDescent="0.2">
      <c r="L586" s="91"/>
    </row>
    <row r="587" spans="12:12" ht="28.5" customHeight="1" x14ac:dyDescent="0.2">
      <c r="L587" s="91"/>
    </row>
    <row r="588" spans="12:12" ht="28.5" customHeight="1" x14ac:dyDescent="0.2">
      <c r="L588" s="91"/>
    </row>
    <row r="589" spans="12:12" ht="28.5" customHeight="1" x14ac:dyDescent="0.2">
      <c r="L589" s="91"/>
    </row>
    <row r="590" spans="12:12" ht="28.5" customHeight="1" x14ac:dyDescent="0.2">
      <c r="L590" s="91"/>
    </row>
    <row r="591" spans="12:12" ht="28.5" customHeight="1" x14ac:dyDescent="0.2">
      <c r="L591" s="91"/>
    </row>
    <row r="592" spans="12:12" ht="28.5" customHeight="1" x14ac:dyDescent="0.2">
      <c r="L592" s="91"/>
    </row>
    <row r="593" spans="12:12" ht="28.5" customHeight="1" x14ac:dyDescent="0.2">
      <c r="L593" s="91"/>
    </row>
    <row r="594" spans="12:12" ht="28.5" customHeight="1" x14ac:dyDescent="0.2">
      <c r="L594" s="91"/>
    </row>
    <row r="595" spans="12:12" ht="28.5" customHeight="1" x14ac:dyDescent="0.2">
      <c r="L595" s="91"/>
    </row>
    <row r="596" spans="12:12" ht="28.5" customHeight="1" x14ac:dyDescent="0.2">
      <c r="L596" s="91"/>
    </row>
    <row r="597" spans="12:12" ht="28.5" customHeight="1" x14ac:dyDescent="0.2">
      <c r="L597" s="91"/>
    </row>
    <row r="598" spans="12:12" ht="28.5" customHeight="1" x14ac:dyDescent="0.2">
      <c r="L598" s="91"/>
    </row>
    <row r="599" spans="12:12" ht="28.5" customHeight="1" x14ac:dyDescent="0.2">
      <c r="L599" s="91"/>
    </row>
    <row r="600" spans="12:12" ht="28.5" customHeight="1" x14ac:dyDescent="0.2">
      <c r="L600" s="91"/>
    </row>
    <row r="601" spans="12:12" ht="28.5" customHeight="1" x14ac:dyDescent="0.2">
      <c r="L601" s="91"/>
    </row>
    <row r="602" spans="12:12" ht="28.5" customHeight="1" x14ac:dyDescent="0.2">
      <c r="L602" s="91"/>
    </row>
    <row r="603" spans="12:12" ht="28.5" customHeight="1" x14ac:dyDescent="0.2">
      <c r="L603" s="91"/>
    </row>
    <row r="604" spans="12:12" ht="28.5" customHeight="1" x14ac:dyDescent="0.2">
      <c r="L604" s="91"/>
    </row>
    <row r="605" spans="12:12" ht="28.5" customHeight="1" x14ac:dyDescent="0.2">
      <c r="L605" s="91"/>
    </row>
    <row r="606" spans="12:12" ht="28.5" customHeight="1" x14ac:dyDescent="0.2">
      <c r="L606" s="91"/>
    </row>
    <row r="607" spans="12:12" ht="28.5" customHeight="1" x14ac:dyDescent="0.2">
      <c r="L607" s="91"/>
    </row>
    <row r="608" spans="12:12" ht="28.5" customHeight="1" x14ac:dyDescent="0.2">
      <c r="L608" s="91"/>
    </row>
    <row r="609" spans="12:12" ht="28.5" customHeight="1" x14ac:dyDescent="0.2">
      <c r="L609" s="91"/>
    </row>
    <row r="610" spans="12:12" ht="28.5" customHeight="1" x14ac:dyDescent="0.2">
      <c r="L610" s="91"/>
    </row>
    <row r="611" spans="12:12" ht="28.5" customHeight="1" x14ac:dyDescent="0.2">
      <c r="L611" s="91"/>
    </row>
    <row r="612" spans="12:12" ht="28.5" customHeight="1" x14ac:dyDescent="0.2">
      <c r="L612" s="91"/>
    </row>
    <row r="613" spans="12:12" ht="28.5" customHeight="1" x14ac:dyDescent="0.2">
      <c r="L613" s="91"/>
    </row>
    <row r="614" spans="12:12" ht="28.5" customHeight="1" x14ac:dyDescent="0.2">
      <c r="L614" s="91"/>
    </row>
    <row r="615" spans="12:12" ht="28.5" customHeight="1" x14ac:dyDescent="0.2">
      <c r="L615" s="91"/>
    </row>
    <row r="616" spans="12:12" ht="28.5" customHeight="1" x14ac:dyDescent="0.2">
      <c r="L616" s="91"/>
    </row>
    <row r="617" spans="12:12" ht="28.5" customHeight="1" x14ac:dyDescent="0.2">
      <c r="L617" s="91"/>
    </row>
    <row r="618" spans="12:12" ht="28.5" customHeight="1" x14ac:dyDescent="0.2">
      <c r="L618" s="91"/>
    </row>
    <row r="619" spans="12:12" ht="28.5" customHeight="1" x14ac:dyDescent="0.2">
      <c r="L619" s="91"/>
    </row>
    <row r="620" spans="12:12" ht="28.5" customHeight="1" x14ac:dyDescent="0.2">
      <c r="L620" s="91"/>
    </row>
    <row r="621" spans="12:12" ht="28.5" customHeight="1" x14ac:dyDescent="0.2">
      <c r="L621" s="91"/>
    </row>
    <row r="622" spans="12:12" ht="28.5" customHeight="1" x14ac:dyDescent="0.2">
      <c r="L622" s="91"/>
    </row>
    <row r="623" spans="12:12" ht="28.5" customHeight="1" x14ac:dyDescent="0.2">
      <c r="L623" s="91"/>
    </row>
    <row r="624" spans="12:12" ht="28.5" customHeight="1" x14ac:dyDescent="0.2">
      <c r="L624" s="91"/>
    </row>
    <row r="625" spans="12:12" ht="28.5" customHeight="1" x14ac:dyDescent="0.2">
      <c r="L625" s="91"/>
    </row>
    <row r="626" spans="12:12" ht="28.5" customHeight="1" x14ac:dyDescent="0.2">
      <c r="L626" s="91"/>
    </row>
    <row r="627" spans="12:12" ht="28.5" customHeight="1" x14ac:dyDescent="0.2">
      <c r="L627" s="91"/>
    </row>
    <row r="628" spans="12:12" ht="28.5" customHeight="1" x14ac:dyDescent="0.2">
      <c r="L628" s="91"/>
    </row>
    <row r="629" spans="12:12" ht="28.5" customHeight="1" x14ac:dyDescent="0.2">
      <c r="L629" s="91"/>
    </row>
    <row r="630" spans="12:12" ht="28.5" customHeight="1" x14ac:dyDescent="0.2">
      <c r="L630" s="91"/>
    </row>
    <row r="631" spans="12:12" ht="28.5" customHeight="1" x14ac:dyDescent="0.2">
      <c r="L631" s="91"/>
    </row>
    <row r="632" spans="12:12" ht="28.5" customHeight="1" x14ac:dyDescent="0.2">
      <c r="L632" s="91"/>
    </row>
    <row r="633" spans="12:12" ht="28.5" customHeight="1" x14ac:dyDescent="0.2">
      <c r="L633"/>
    </row>
    <row r="634" spans="12:12" ht="28.5" customHeight="1" x14ac:dyDescent="0.2">
      <c r="L634"/>
    </row>
    <row r="635" spans="12:12" ht="28.5" customHeight="1" x14ac:dyDescent="0.2">
      <c r="L635"/>
    </row>
    <row r="636" spans="12:12" ht="28.5" customHeight="1" x14ac:dyDescent="0.2">
      <c r="L636"/>
    </row>
    <row r="637" spans="12:12" ht="28.5" customHeight="1" x14ac:dyDescent="0.2">
      <c r="L637"/>
    </row>
    <row r="638" spans="12:12" ht="28.5" customHeight="1" x14ac:dyDescent="0.2">
      <c r="L638"/>
    </row>
    <row r="639" spans="12:12" ht="28.5" customHeight="1" x14ac:dyDescent="0.2">
      <c r="L639"/>
    </row>
    <row r="640" spans="12:12" ht="28.5" customHeight="1" x14ac:dyDescent="0.2">
      <c r="L640"/>
    </row>
    <row r="641" spans="12:12" ht="28.5" customHeight="1" x14ac:dyDescent="0.2">
      <c r="L641"/>
    </row>
    <row r="642" spans="12:12" ht="28.5" customHeight="1" x14ac:dyDescent="0.2">
      <c r="L642"/>
    </row>
    <row r="643" spans="12:12" ht="28.5" customHeight="1" x14ac:dyDescent="0.2">
      <c r="L643"/>
    </row>
    <row r="644" spans="12:12" ht="28.5" customHeight="1" x14ac:dyDescent="0.2">
      <c r="L644"/>
    </row>
    <row r="645" spans="12:12" ht="28.5" customHeight="1" x14ac:dyDescent="0.2">
      <c r="L645"/>
    </row>
    <row r="646" spans="12:12" ht="28.5" customHeight="1" x14ac:dyDescent="0.2">
      <c r="L646"/>
    </row>
    <row r="647" spans="12:12" ht="28.5" customHeight="1" x14ac:dyDescent="0.2">
      <c r="L647"/>
    </row>
    <row r="648" spans="12:12" ht="28.5" customHeight="1" x14ac:dyDescent="0.2">
      <c r="L648"/>
    </row>
    <row r="649" spans="12:12" ht="28.5" customHeight="1" x14ac:dyDescent="0.2">
      <c r="L649"/>
    </row>
    <row r="650" spans="12:12" ht="28.5" customHeight="1" x14ac:dyDescent="0.2">
      <c r="L650"/>
    </row>
    <row r="651" spans="12:12" ht="28.5" customHeight="1" x14ac:dyDescent="0.2">
      <c r="L651"/>
    </row>
    <row r="652" spans="12:12" ht="28.5" customHeight="1" x14ac:dyDescent="0.2">
      <c r="L652"/>
    </row>
    <row r="653" spans="12:12" ht="28.5" customHeight="1" x14ac:dyDescent="0.2">
      <c r="L653"/>
    </row>
    <row r="654" spans="12:12" ht="28.5" customHeight="1" x14ac:dyDescent="0.2">
      <c r="L654"/>
    </row>
    <row r="655" spans="12:12" ht="28.5" customHeight="1" x14ac:dyDescent="0.2">
      <c r="L655"/>
    </row>
    <row r="656" spans="12:12" ht="28.5" customHeight="1" x14ac:dyDescent="0.2">
      <c r="L656"/>
    </row>
    <row r="657" spans="12:12" ht="28.5" customHeight="1" x14ac:dyDescent="0.2">
      <c r="L657"/>
    </row>
    <row r="658" spans="12:12" ht="28.5" customHeight="1" x14ac:dyDescent="0.2">
      <c r="L658"/>
    </row>
    <row r="659" spans="12:12" ht="28.5" customHeight="1" x14ac:dyDescent="0.2">
      <c r="L659"/>
    </row>
    <row r="660" spans="12:12" ht="28.5" customHeight="1" x14ac:dyDescent="0.2">
      <c r="L660"/>
    </row>
    <row r="661" spans="12:12" ht="28.5" customHeight="1" x14ac:dyDescent="0.2">
      <c r="L661"/>
    </row>
    <row r="662" spans="12:12" ht="28.5" customHeight="1" x14ac:dyDescent="0.2">
      <c r="L662"/>
    </row>
    <row r="663" spans="12:12" ht="28.5" customHeight="1" x14ac:dyDescent="0.2">
      <c r="L663"/>
    </row>
    <row r="664" spans="12:12" ht="28.5" customHeight="1" x14ac:dyDescent="0.2">
      <c r="L664"/>
    </row>
    <row r="665" spans="12:12" ht="28.5" customHeight="1" x14ac:dyDescent="0.2">
      <c r="L665"/>
    </row>
    <row r="666" spans="12:12" ht="28.5" customHeight="1" x14ac:dyDescent="0.2">
      <c r="L666"/>
    </row>
    <row r="667" spans="12:12" ht="28.5" customHeight="1" x14ac:dyDescent="0.2">
      <c r="L667"/>
    </row>
    <row r="668" spans="12:12" ht="28.5" customHeight="1" x14ac:dyDescent="0.2">
      <c r="L668"/>
    </row>
    <row r="669" spans="12:12" ht="28.5" customHeight="1" x14ac:dyDescent="0.2">
      <c r="L669"/>
    </row>
    <row r="670" spans="12:12" ht="28.5" customHeight="1" x14ac:dyDescent="0.2">
      <c r="L670"/>
    </row>
    <row r="671" spans="12:12" ht="28.5" customHeight="1" x14ac:dyDescent="0.2">
      <c r="L671"/>
    </row>
    <row r="672" spans="12:12" ht="28.5" customHeight="1" x14ac:dyDescent="0.2">
      <c r="L672"/>
    </row>
    <row r="673" spans="12:12" ht="28.5" customHeight="1" x14ac:dyDescent="0.2">
      <c r="L673"/>
    </row>
    <row r="674" spans="12:12" ht="28.5" customHeight="1" x14ac:dyDescent="0.2">
      <c r="L674"/>
    </row>
    <row r="675" spans="12:12" ht="28.5" customHeight="1" x14ac:dyDescent="0.2">
      <c r="L675"/>
    </row>
    <row r="676" spans="12:12" ht="28.5" customHeight="1" x14ac:dyDescent="0.2">
      <c r="L676"/>
    </row>
    <row r="677" spans="12:12" ht="28.5" customHeight="1" x14ac:dyDescent="0.2">
      <c r="L677"/>
    </row>
    <row r="678" spans="12:12" ht="28.5" customHeight="1" x14ac:dyDescent="0.2">
      <c r="L678"/>
    </row>
    <row r="679" spans="12:12" ht="28.5" customHeight="1" x14ac:dyDescent="0.2">
      <c r="L679"/>
    </row>
    <row r="680" spans="12:12" ht="28.5" customHeight="1" x14ac:dyDescent="0.2">
      <c r="L680"/>
    </row>
    <row r="681" spans="12:12" ht="28.5" customHeight="1" x14ac:dyDescent="0.2">
      <c r="L681"/>
    </row>
    <row r="682" spans="12:12" ht="28.5" customHeight="1" x14ac:dyDescent="0.2">
      <c r="L682"/>
    </row>
    <row r="683" spans="12:12" ht="28.5" customHeight="1" x14ac:dyDescent="0.2">
      <c r="L683"/>
    </row>
    <row r="684" spans="12:12" ht="28.5" customHeight="1" x14ac:dyDescent="0.2">
      <c r="L684"/>
    </row>
    <row r="685" spans="12:12" ht="28.5" customHeight="1" x14ac:dyDescent="0.2">
      <c r="L685"/>
    </row>
    <row r="686" spans="12:12" ht="28.5" customHeight="1" x14ac:dyDescent="0.2">
      <c r="L686"/>
    </row>
    <row r="687" spans="12:12" ht="28.5" customHeight="1" x14ac:dyDescent="0.2">
      <c r="L687"/>
    </row>
    <row r="688" spans="12:12" ht="28.5" customHeight="1" x14ac:dyDescent="0.2">
      <c r="L688"/>
    </row>
    <row r="689" spans="12:12" ht="28.5" customHeight="1" x14ac:dyDescent="0.2">
      <c r="L689"/>
    </row>
    <row r="690" spans="12:12" ht="28.5" customHeight="1" x14ac:dyDescent="0.2">
      <c r="L690"/>
    </row>
    <row r="691" spans="12:12" ht="28.5" customHeight="1" x14ac:dyDescent="0.2">
      <c r="L691"/>
    </row>
    <row r="692" spans="12:12" ht="28.5" customHeight="1" x14ac:dyDescent="0.2">
      <c r="L692"/>
    </row>
    <row r="693" spans="12:12" ht="28.5" customHeight="1" x14ac:dyDescent="0.2">
      <c r="L693"/>
    </row>
    <row r="694" spans="12:12" ht="28.5" customHeight="1" x14ac:dyDescent="0.2">
      <c r="L694"/>
    </row>
    <row r="695" spans="12:12" ht="28.5" customHeight="1" x14ac:dyDescent="0.2">
      <c r="L695"/>
    </row>
    <row r="696" spans="12:12" ht="28.5" customHeight="1" x14ac:dyDescent="0.2">
      <c r="L696"/>
    </row>
    <row r="697" spans="12:12" ht="28.5" customHeight="1" x14ac:dyDescent="0.2">
      <c r="L697"/>
    </row>
    <row r="698" spans="12:12" ht="28.5" customHeight="1" x14ac:dyDescent="0.2">
      <c r="L698"/>
    </row>
    <row r="699" spans="12:12" ht="28.5" customHeight="1" x14ac:dyDescent="0.2">
      <c r="L699"/>
    </row>
    <row r="700" spans="12:12" ht="28.5" customHeight="1" x14ac:dyDescent="0.2">
      <c r="L700"/>
    </row>
    <row r="701" spans="12:12" ht="28.5" customHeight="1" x14ac:dyDescent="0.2">
      <c r="L701"/>
    </row>
    <row r="702" spans="12:12" ht="28.5" customHeight="1" x14ac:dyDescent="0.2">
      <c r="L702"/>
    </row>
    <row r="703" spans="12:12" ht="28.5" customHeight="1" x14ac:dyDescent="0.2">
      <c r="L703"/>
    </row>
    <row r="704" spans="12:12" ht="28.5" customHeight="1" x14ac:dyDescent="0.2">
      <c r="L704"/>
    </row>
    <row r="705" spans="12:12" ht="28.5" customHeight="1" x14ac:dyDescent="0.2">
      <c r="L705"/>
    </row>
    <row r="706" spans="12:12" ht="28.5" customHeight="1" x14ac:dyDescent="0.2">
      <c r="L706"/>
    </row>
    <row r="707" spans="12:12" ht="28.5" customHeight="1" x14ac:dyDescent="0.2">
      <c r="L707"/>
    </row>
    <row r="708" spans="12:12" ht="28.5" customHeight="1" x14ac:dyDescent="0.2">
      <c r="L708"/>
    </row>
    <row r="709" spans="12:12" ht="28.5" customHeight="1" x14ac:dyDescent="0.2">
      <c r="L709"/>
    </row>
    <row r="710" spans="12:12" ht="28.5" customHeight="1" x14ac:dyDescent="0.2">
      <c r="L710"/>
    </row>
    <row r="711" spans="12:12" ht="28.5" customHeight="1" x14ac:dyDescent="0.2">
      <c r="L711"/>
    </row>
    <row r="712" spans="12:12" ht="28.5" customHeight="1" x14ac:dyDescent="0.2">
      <c r="L712"/>
    </row>
    <row r="713" spans="12:12" ht="28.5" customHeight="1" x14ac:dyDescent="0.2">
      <c r="L713"/>
    </row>
    <row r="714" spans="12:12" ht="28.5" customHeight="1" x14ac:dyDescent="0.2">
      <c r="L714"/>
    </row>
    <row r="715" spans="12:12" ht="28.5" customHeight="1" x14ac:dyDescent="0.2">
      <c r="L715"/>
    </row>
    <row r="716" spans="12:12" ht="28.5" customHeight="1" x14ac:dyDescent="0.2">
      <c r="L716"/>
    </row>
    <row r="717" spans="12:12" ht="28.5" customHeight="1" x14ac:dyDescent="0.2">
      <c r="L717"/>
    </row>
    <row r="718" spans="12:12" ht="28.5" customHeight="1" x14ac:dyDescent="0.2">
      <c r="L718"/>
    </row>
    <row r="719" spans="12:12" ht="28.5" customHeight="1" x14ac:dyDescent="0.2">
      <c r="L719"/>
    </row>
    <row r="720" spans="12:12" ht="28.5" customHeight="1" x14ac:dyDescent="0.2">
      <c r="L720"/>
    </row>
    <row r="721" spans="12:12" ht="28.5" customHeight="1" x14ac:dyDescent="0.2">
      <c r="L721"/>
    </row>
    <row r="722" spans="12:12" ht="28.5" customHeight="1" x14ac:dyDescent="0.2">
      <c r="L722"/>
    </row>
    <row r="723" spans="12:12" ht="28.5" customHeight="1" x14ac:dyDescent="0.2">
      <c r="L723"/>
    </row>
    <row r="724" spans="12:12" ht="28.5" customHeight="1" x14ac:dyDescent="0.2">
      <c r="L724"/>
    </row>
    <row r="725" spans="12:12" ht="28.5" customHeight="1" x14ac:dyDescent="0.2">
      <c r="L725"/>
    </row>
    <row r="726" spans="12:12" ht="28.5" customHeight="1" x14ac:dyDescent="0.2">
      <c r="L726"/>
    </row>
    <row r="727" spans="12:12" ht="28.5" customHeight="1" x14ac:dyDescent="0.2">
      <c r="L727"/>
    </row>
    <row r="728" spans="12:12" ht="28.5" customHeight="1" x14ac:dyDescent="0.2">
      <c r="L728"/>
    </row>
    <row r="729" spans="12:12" ht="28.5" customHeight="1" x14ac:dyDescent="0.2">
      <c r="L729"/>
    </row>
    <row r="730" spans="12:12" ht="28.5" customHeight="1" x14ac:dyDescent="0.2">
      <c r="L730"/>
    </row>
    <row r="731" spans="12:12" ht="28.5" customHeight="1" x14ac:dyDescent="0.2">
      <c r="L731"/>
    </row>
    <row r="732" spans="12:12" ht="28.5" customHeight="1" x14ac:dyDescent="0.2">
      <c r="L732"/>
    </row>
    <row r="733" spans="12:12" ht="28.5" customHeight="1" x14ac:dyDescent="0.2">
      <c r="L733"/>
    </row>
    <row r="734" spans="12:12" ht="28.5" customHeight="1" x14ac:dyDescent="0.2">
      <c r="L734"/>
    </row>
    <row r="735" spans="12:12" ht="28.5" customHeight="1" x14ac:dyDescent="0.2">
      <c r="L735"/>
    </row>
    <row r="736" spans="12:12" ht="28.5" customHeight="1" x14ac:dyDescent="0.2">
      <c r="L736"/>
    </row>
    <row r="737" spans="12:12" ht="28.5" customHeight="1" x14ac:dyDescent="0.2">
      <c r="L737"/>
    </row>
    <row r="738" spans="12:12" ht="28.5" customHeight="1" x14ac:dyDescent="0.2">
      <c r="L738"/>
    </row>
    <row r="739" spans="12:12" ht="28.5" customHeight="1" x14ac:dyDescent="0.2">
      <c r="L739"/>
    </row>
    <row r="740" spans="12:12" ht="28.5" customHeight="1" x14ac:dyDescent="0.2">
      <c r="L740"/>
    </row>
    <row r="741" spans="12:12" ht="28.5" customHeight="1" x14ac:dyDescent="0.2">
      <c r="L741"/>
    </row>
    <row r="742" spans="12:12" ht="28.5" customHeight="1" x14ac:dyDescent="0.2">
      <c r="L742"/>
    </row>
    <row r="743" spans="12:12" ht="28.5" customHeight="1" x14ac:dyDescent="0.2">
      <c r="L743"/>
    </row>
    <row r="744" spans="12:12" ht="28.5" customHeight="1" x14ac:dyDescent="0.2">
      <c r="L744"/>
    </row>
    <row r="745" spans="12:12" ht="28.5" customHeight="1" x14ac:dyDescent="0.2">
      <c r="L745"/>
    </row>
    <row r="746" spans="12:12" ht="28.5" customHeight="1" x14ac:dyDescent="0.2">
      <c r="L746"/>
    </row>
    <row r="747" spans="12:12" ht="28.5" customHeight="1" x14ac:dyDescent="0.2">
      <c r="L747"/>
    </row>
    <row r="748" spans="12:12" ht="28.5" customHeight="1" x14ac:dyDescent="0.2">
      <c r="L748"/>
    </row>
    <row r="749" spans="12:12" ht="28.5" customHeight="1" x14ac:dyDescent="0.2">
      <c r="L749"/>
    </row>
    <row r="750" spans="12:12" ht="28.5" customHeight="1" x14ac:dyDescent="0.2">
      <c r="L750"/>
    </row>
    <row r="751" spans="12:12" ht="28.5" customHeight="1" x14ac:dyDescent="0.2">
      <c r="L751"/>
    </row>
    <row r="752" spans="12:12" ht="28.5" customHeight="1" x14ac:dyDescent="0.2">
      <c r="L752"/>
    </row>
    <row r="753" spans="12:12" ht="28.5" customHeight="1" x14ac:dyDescent="0.2">
      <c r="L753"/>
    </row>
    <row r="754" spans="12:12" ht="28.5" customHeight="1" x14ac:dyDescent="0.2">
      <c r="L754"/>
    </row>
    <row r="755" spans="12:12" ht="28.5" customHeight="1" x14ac:dyDescent="0.2">
      <c r="L755"/>
    </row>
    <row r="756" spans="12:12" ht="28.5" customHeight="1" x14ac:dyDescent="0.2">
      <c r="L756"/>
    </row>
    <row r="757" spans="12:12" ht="28.5" customHeight="1" x14ac:dyDescent="0.2">
      <c r="L757"/>
    </row>
    <row r="758" spans="12:12" ht="28.5" customHeight="1" x14ac:dyDescent="0.2">
      <c r="L758"/>
    </row>
    <row r="759" spans="12:12" ht="28.5" customHeight="1" x14ac:dyDescent="0.2">
      <c r="L759"/>
    </row>
    <row r="760" spans="12:12" ht="28.5" customHeight="1" x14ac:dyDescent="0.2">
      <c r="L760"/>
    </row>
    <row r="761" spans="12:12" ht="28.5" customHeight="1" x14ac:dyDescent="0.2">
      <c r="L761"/>
    </row>
    <row r="762" spans="12:12" ht="28.5" customHeight="1" x14ac:dyDescent="0.2">
      <c r="L762"/>
    </row>
    <row r="763" spans="12:12" ht="28.5" customHeight="1" x14ac:dyDescent="0.2">
      <c r="L763"/>
    </row>
    <row r="764" spans="12:12" ht="28.5" customHeight="1" x14ac:dyDescent="0.2">
      <c r="L764"/>
    </row>
    <row r="765" spans="12:12" ht="28.5" customHeight="1" x14ac:dyDescent="0.2">
      <c r="L765"/>
    </row>
    <row r="766" spans="12:12" ht="28.5" customHeight="1" x14ac:dyDescent="0.2">
      <c r="L766"/>
    </row>
    <row r="767" spans="12:12" ht="28.5" customHeight="1" x14ac:dyDescent="0.2">
      <c r="L767"/>
    </row>
    <row r="768" spans="12:12" ht="28.5" customHeight="1" x14ac:dyDescent="0.2">
      <c r="L768"/>
    </row>
    <row r="769" spans="12:12" ht="28.5" customHeight="1" x14ac:dyDescent="0.2">
      <c r="L769"/>
    </row>
    <row r="770" spans="12:12" ht="28.5" customHeight="1" x14ac:dyDescent="0.2">
      <c r="L770"/>
    </row>
    <row r="771" spans="12:12" ht="28.5" customHeight="1" x14ac:dyDescent="0.2">
      <c r="L771"/>
    </row>
    <row r="772" spans="12:12" ht="28.5" customHeight="1" x14ac:dyDescent="0.2">
      <c r="L772"/>
    </row>
    <row r="773" spans="12:12" ht="28.5" customHeight="1" x14ac:dyDescent="0.2">
      <c r="L773"/>
    </row>
    <row r="774" spans="12:12" ht="28.5" customHeight="1" x14ac:dyDescent="0.2">
      <c r="L774"/>
    </row>
    <row r="775" spans="12:12" ht="28.5" customHeight="1" x14ac:dyDescent="0.2">
      <c r="L775"/>
    </row>
    <row r="776" spans="12:12" ht="28.5" customHeight="1" x14ac:dyDescent="0.2">
      <c r="L776"/>
    </row>
    <row r="777" spans="12:12" ht="28.5" customHeight="1" x14ac:dyDescent="0.2">
      <c r="L777"/>
    </row>
    <row r="778" spans="12:12" ht="28.5" customHeight="1" x14ac:dyDescent="0.2">
      <c r="L778"/>
    </row>
    <row r="779" spans="12:12" ht="28.5" customHeight="1" x14ac:dyDescent="0.2">
      <c r="L779"/>
    </row>
    <row r="780" spans="12:12" ht="28.5" customHeight="1" x14ac:dyDescent="0.2">
      <c r="L780"/>
    </row>
    <row r="781" spans="12:12" ht="28.5" customHeight="1" x14ac:dyDescent="0.2">
      <c r="L781"/>
    </row>
    <row r="782" spans="12:12" ht="28.5" customHeight="1" x14ac:dyDescent="0.2">
      <c r="L782"/>
    </row>
    <row r="783" spans="12:12" ht="28.5" customHeight="1" x14ac:dyDescent="0.2">
      <c r="L783"/>
    </row>
    <row r="784" spans="12:12" ht="28.5" customHeight="1" x14ac:dyDescent="0.2">
      <c r="L784"/>
    </row>
    <row r="785" spans="1:12" ht="28.5" customHeight="1" x14ac:dyDescent="0.2">
      <c r="L785"/>
    </row>
    <row r="786" spans="1:12" ht="28.5" customHeight="1" x14ac:dyDescent="0.2">
      <c r="L786"/>
    </row>
    <row r="787" spans="1:12" ht="28.5" customHeight="1" x14ac:dyDescent="0.2">
      <c r="L787"/>
    </row>
    <row r="788" spans="1:12" ht="28.5" customHeight="1" x14ac:dyDescent="0.2">
      <c r="A788" s="91"/>
      <c r="L788"/>
    </row>
    <row r="789" spans="1:12" ht="28.5" customHeight="1" x14ac:dyDescent="0.2">
      <c r="A789" s="91"/>
      <c r="L789"/>
    </row>
    <row r="790" spans="1:12" ht="28.5" customHeight="1" x14ac:dyDescent="0.2">
      <c r="A790" s="91"/>
      <c r="L790"/>
    </row>
    <row r="791" spans="1:12" ht="28.5" customHeight="1" x14ac:dyDescent="0.2">
      <c r="A791" s="91"/>
      <c r="L791"/>
    </row>
    <row r="792" spans="1:12" ht="28.5" customHeight="1" x14ac:dyDescent="0.2">
      <c r="A792"/>
      <c r="L792"/>
    </row>
    <row r="793" spans="1:12" ht="28.5" customHeight="1" x14ac:dyDescent="0.2">
      <c r="A793"/>
      <c r="L793"/>
    </row>
    <row r="794" spans="1:12" ht="28.5" customHeight="1" x14ac:dyDescent="0.2">
      <c r="A794"/>
      <c r="L794"/>
    </row>
    <row r="795" spans="1:12" ht="28.5" customHeight="1" x14ac:dyDescent="0.2">
      <c r="A795"/>
      <c r="L795"/>
    </row>
    <row r="796" spans="1:12" ht="28.5" customHeight="1" x14ac:dyDescent="0.2">
      <c r="A796"/>
      <c r="L796"/>
    </row>
    <row r="797" spans="1:12" ht="28.5" customHeight="1" x14ac:dyDescent="0.2">
      <c r="A797"/>
      <c r="L797"/>
    </row>
    <row r="798" spans="1:12" ht="28.5" customHeight="1" x14ac:dyDescent="0.2">
      <c r="A798"/>
      <c r="L798"/>
    </row>
    <row r="799" spans="1:12" ht="28.5" customHeight="1" x14ac:dyDescent="0.2">
      <c r="A799"/>
      <c r="L799"/>
    </row>
    <row r="800" spans="1:12" ht="28.5" customHeight="1" x14ac:dyDescent="0.2">
      <c r="A800"/>
      <c r="L800"/>
    </row>
    <row r="801" spans="1:12" ht="28.5" customHeight="1" x14ac:dyDescent="0.2">
      <c r="A801"/>
      <c r="L801"/>
    </row>
    <row r="802" spans="1:12" ht="28.5" customHeight="1" x14ac:dyDescent="0.2">
      <c r="A802"/>
      <c r="L802"/>
    </row>
  </sheetData>
  <autoFilter ref="A1:IZ404"/>
  <sortState ref="B1:IZ406">
    <sortCondition ref="B2:B411"/>
    <sortCondition ref="C2:C411"/>
  </sortState>
  <conditionalFormatting sqref="C80:C100">
    <cfRule type="duplicateValues" dxfId="7" priority="1"/>
  </conditionalFormatting>
  <pageMargins left="0.75" right="0.75" top="1" bottom="1" header="0.5" footer="0.5"/>
  <pageSetup orientation="portrait" r:id="rId1"/>
  <headerFooter>
    <oddFooter>&amp;L&amp;"Helvetica,Regular"&amp;11&amp;K000000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28"/>
  <sheetViews>
    <sheetView zoomScale="70" zoomScaleNormal="70" zoomScalePageLayoutView="70" workbookViewId="0">
      <selection activeCell="C3" sqref="C3"/>
    </sheetView>
  </sheetViews>
  <sheetFormatPr defaultColWidth="8.59765625" defaultRowHeight="15" x14ac:dyDescent="0.2"/>
  <cols>
    <col min="1" max="1" width="13.8984375" customWidth="1"/>
    <col min="2" max="2" width="87.19921875" bestFit="1" customWidth="1"/>
    <col min="3" max="3" width="31.19921875" bestFit="1" customWidth="1"/>
    <col min="4" max="4" width="41.09765625" bestFit="1" customWidth="1"/>
    <col min="5" max="5" width="17" bestFit="1" customWidth="1"/>
    <col min="6" max="6" width="86.09765625" bestFit="1" customWidth="1"/>
    <col min="7" max="7" width="22.5" bestFit="1" customWidth="1"/>
    <col min="8" max="8" width="30" bestFit="1" customWidth="1"/>
    <col min="9" max="9" width="12.19921875" bestFit="1" customWidth="1"/>
    <col min="10" max="10" width="255.59765625" bestFit="1" customWidth="1"/>
    <col min="11" max="11" width="13.69921875" bestFit="1" customWidth="1"/>
    <col min="12" max="12" width="16.5" bestFit="1" customWidth="1"/>
    <col min="13" max="13" width="141.19921875" bestFit="1" customWidth="1"/>
    <col min="14" max="14" width="55.5" bestFit="1" customWidth="1"/>
    <col min="15" max="15" width="54.69921875" bestFit="1" customWidth="1"/>
    <col min="16" max="16" width="114.69921875" bestFit="1" customWidth="1"/>
    <col min="17" max="17" width="110.59765625" bestFit="1" customWidth="1"/>
    <col min="18" max="19" width="9" customWidth="1"/>
  </cols>
  <sheetData>
    <row r="1" spans="1:17" x14ac:dyDescent="0.2">
      <c r="B1" s="75" t="s">
        <v>402</v>
      </c>
      <c r="F1" s="75" t="s">
        <v>823</v>
      </c>
    </row>
    <row r="2" spans="1:17" ht="30" x14ac:dyDescent="0.2">
      <c r="A2" s="84" t="s">
        <v>927</v>
      </c>
      <c r="B2" s="13" t="s">
        <v>824</v>
      </c>
      <c r="C2" s="13" t="s">
        <v>464</v>
      </c>
      <c r="D2" s="13" t="s">
        <v>509</v>
      </c>
      <c r="E2" s="13" t="s">
        <v>512</v>
      </c>
      <c r="F2" s="13" t="s">
        <v>824</v>
      </c>
      <c r="G2" s="13" t="s">
        <v>464</v>
      </c>
      <c r="H2" s="13" t="s">
        <v>509</v>
      </c>
      <c r="I2" s="13" t="s">
        <v>512</v>
      </c>
      <c r="J2" s="13" t="s">
        <v>518</v>
      </c>
      <c r="K2" s="13" t="s">
        <v>1</v>
      </c>
      <c r="L2" s="13" t="s">
        <v>653</v>
      </c>
      <c r="M2" s="13" t="s">
        <v>2</v>
      </c>
      <c r="N2" s="13" t="s">
        <v>114</v>
      </c>
      <c r="O2" s="13" t="s">
        <v>3</v>
      </c>
      <c r="P2" s="13" t="s">
        <v>4</v>
      </c>
      <c r="Q2" s="13" t="s">
        <v>5</v>
      </c>
    </row>
    <row r="3" spans="1:17" s="29" customFormat="1" x14ac:dyDescent="0.2">
      <c r="B3" s="29" t="str">
        <f>C3&amp;D3&amp;E3</f>
        <v>Air infiltration (test-in)Building air leakageNumber</v>
      </c>
      <c r="C3" s="29" t="s">
        <v>18</v>
      </c>
      <c r="D3" s="29" t="s">
        <v>19</v>
      </c>
      <c r="E3" s="29" t="s">
        <v>503</v>
      </c>
      <c r="F3" s="29" t="str">
        <f>G3&amp;H3&amp;I3</f>
        <v>Air infiltration (test-in)Building air leakageNumber</v>
      </c>
      <c r="G3" s="58" t="s">
        <v>18</v>
      </c>
      <c r="H3" s="58" t="s">
        <v>19</v>
      </c>
      <c r="I3" s="58" t="s">
        <v>503</v>
      </c>
      <c r="J3" s="58"/>
      <c r="K3" s="58" t="s">
        <v>20</v>
      </c>
      <c r="L3" s="58"/>
      <c r="M3" s="64"/>
      <c r="N3" s="64"/>
      <c r="O3" s="58" t="s">
        <v>21</v>
      </c>
      <c r="P3" s="64"/>
      <c r="Q3" s="58" t="s">
        <v>22</v>
      </c>
    </row>
    <row r="4" spans="1:17" s="29" customFormat="1" x14ac:dyDescent="0.2">
      <c r="B4" s="29" t="str">
        <f t="shared" ref="B4:B8" si="0">C4&amp;D4&amp;E4</f>
        <v>Air infiltration (test-in)Building air leakage unitEnumeration</v>
      </c>
      <c r="C4" s="29" t="s">
        <v>18</v>
      </c>
      <c r="D4" s="29" t="s">
        <v>23</v>
      </c>
      <c r="E4" s="29" t="s">
        <v>504</v>
      </c>
      <c r="F4" s="29" t="str">
        <f t="shared" ref="F4:F67" si="1">G4&amp;H4&amp;I4</f>
        <v>Air infiltration (test-in)Building air leakage unitEnumeration</v>
      </c>
      <c r="G4" s="58" t="s">
        <v>18</v>
      </c>
      <c r="H4" s="58" t="s">
        <v>23</v>
      </c>
      <c r="I4" s="58" t="s">
        <v>504</v>
      </c>
      <c r="J4" s="58"/>
      <c r="K4" s="58" t="s">
        <v>20</v>
      </c>
      <c r="L4" s="58"/>
      <c r="M4" s="64"/>
      <c r="N4" s="64"/>
      <c r="O4" s="58" t="s">
        <v>21</v>
      </c>
      <c r="P4" s="64"/>
      <c r="Q4" s="58" t="s">
        <v>24</v>
      </c>
    </row>
    <row r="5" spans="1:17" s="29" customFormat="1" x14ac:dyDescent="0.2">
      <c r="B5" s="29" t="str">
        <f t="shared" si="0"/>
        <v>Air infiltration (test-in)House pressureNumber</v>
      </c>
      <c r="C5" s="29" t="s">
        <v>18</v>
      </c>
      <c r="D5" s="29" t="s">
        <v>25</v>
      </c>
      <c r="E5" s="29" t="s">
        <v>503</v>
      </c>
      <c r="F5" s="29" t="str">
        <f t="shared" si="1"/>
        <v>Air infiltration (test-in)House pressureNumber</v>
      </c>
      <c r="G5" s="58" t="s">
        <v>18</v>
      </c>
      <c r="H5" s="58" t="s">
        <v>25</v>
      </c>
      <c r="I5" s="58" t="s">
        <v>503</v>
      </c>
      <c r="J5" s="58"/>
      <c r="K5" s="58" t="s">
        <v>20</v>
      </c>
      <c r="L5" s="58"/>
      <c r="M5" s="64"/>
      <c r="N5" s="64"/>
      <c r="O5" s="58" t="s">
        <v>21</v>
      </c>
      <c r="P5" s="64"/>
      <c r="Q5" s="58" t="s">
        <v>26</v>
      </c>
    </row>
    <row r="6" spans="1:17" s="79" customFormat="1" x14ac:dyDescent="0.2">
      <c r="B6" s="29" t="str">
        <f t="shared" si="0"/>
        <v>Air infiltration (test-out)Building air leakageNumber</v>
      </c>
      <c r="C6" s="29" t="s">
        <v>27</v>
      </c>
      <c r="D6" s="29" t="s">
        <v>19</v>
      </c>
      <c r="E6" s="29" t="s">
        <v>503</v>
      </c>
      <c r="F6" s="79" t="str">
        <f t="shared" si="1"/>
        <v>Air infiltration (test-out)Building air leakageNumber</v>
      </c>
      <c r="G6" s="58" t="s">
        <v>27</v>
      </c>
      <c r="H6" s="58" t="s">
        <v>19</v>
      </c>
      <c r="I6" s="58" t="s">
        <v>503</v>
      </c>
      <c r="J6" s="58"/>
      <c r="K6" s="58" t="s">
        <v>20</v>
      </c>
      <c r="L6" s="58"/>
      <c r="M6" s="64"/>
      <c r="N6" s="64"/>
      <c r="O6" s="58" t="s">
        <v>296</v>
      </c>
      <c r="P6" s="64"/>
      <c r="Q6" s="58" t="s">
        <v>22</v>
      </c>
    </row>
    <row r="7" spans="1:17" s="79" customFormat="1" x14ac:dyDescent="0.2">
      <c r="B7" s="29" t="str">
        <f t="shared" si="0"/>
        <v>Air infiltration (test-out)Building air leakage unitEnumeration</v>
      </c>
      <c r="C7" s="29" t="s">
        <v>27</v>
      </c>
      <c r="D7" s="29" t="s">
        <v>23</v>
      </c>
      <c r="E7" s="29" t="s">
        <v>504</v>
      </c>
      <c r="F7" s="79" t="str">
        <f t="shared" si="1"/>
        <v>Air infiltration (test-out)Building air leakage unitEnumeration</v>
      </c>
      <c r="G7" s="58" t="s">
        <v>27</v>
      </c>
      <c r="H7" s="58" t="s">
        <v>23</v>
      </c>
      <c r="I7" s="58" t="s">
        <v>504</v>
      </c>
      <c r="J7" s="58"/>
      <c r="K7" s="58" t="s">
        <v>20</v>
      </c>
      <c r="L7" s="58"/>
      <c r="M7" s="64"/>
      <c r="N7" s="64"/>
      <c r="O7" s="58" t="s">
        <v>296</v>
      </c>
      <c r="P7" s="64"/>
      <c r="Q7" s="58" t="s">
        <v>24</v>
      </c>
    </row>
    <row r="8" spans="1:17" s="79" customFormat="1" x14ac:dyDescent="0.2">
      <c r="B8" s="29" t="str">
        <f t="shared" si="0"/>
        <v>Air infiltration (test-out)House pressureNumber</v>
      </c>
      <c r="C8" s="29" t="s">
        <v>27</v>
      </c>
      <c r="D8" s="29" t="s">
        <v>25</v>
      </c>
      <c r="E8" s="29" t="s">
        <v>503</v>
      </c>
      <c r="F8" s="79" t="str">
        <f t="shared" si="1"/>
        <v>Air infiltration (test-out)House pressureNumber</v>
      </c>
      <c r="G8" s="58" t="s">
        <v>27</v>
      </c>
      <c r="H8" s="58" t="s">
        <v>25</v>
      </c>
      <c r="I8" s="58" t="s">
        <v>503</v>
      </c>
      <c r="J8" s="58"/>
      <c r="K8" s="58" t="s">
        <v>20</v>
      </c>
      <c r="L8" s="58"/>
      <c r="M8" s="64"/>
      <c r="N8" s="64"/>
      <c r="O8" s="58" t="s">
        <v>296</v>
      </c>
      <c r="P8" s="64"/>
      <c r="Q8" s="58" t="s">
        <v>26</v>
      </c>
    </row>
    <row r="9" spans="1:17" s="79" customFormat="1" x14ac:dyDescent="0.2">
      <c r="A9" s="78" t="s">
        <v>926</v>
      </c>
      <c r="B9" s="80" t="s">
        <v>923</v>
      </c>
      <c r="C9" s="81" t="s">
        <v>923</v>
      </c>
      <c r="D9" s="81" t="s">
        <v>923</v>
      </c>
      <c r="E9" s="81" t="s">
        <v>923</v>
      </c>
      <c r="F9" s="79" t="str">
        <f t="shared" si="1"/>
        <v>Air Infiltration (test-out)Fan PressureNumber (Pa)</v>
      </c>
      <c r="G9" s="67" t="s">
        <v>496</v>
      </c>
      <c r="H9" s="67" t="s">
        <v>497</v>
      </c>
      <c r="I9" s="67" t="s">
        <v>526</v>
      </c>
      <c r="J9" s="67"/>
      <c r="K9" s="67" t="s">
        <v>7</v>
      </c>
      <c r="L9" s="67" t="s">
        <v>640</v>
      </c>
      <c r="M9" s="64"/>
      <c r="N9" s="64"/>
      <c r="O9" s="58" t="s">
        <v>296</v>
      </c>
      <c r="P9" s="64"/>
      <c r="Q9" s="58" t="s">
        <v>622</v>
      </c>
    </row>
    <row r="10" spans="1:17" s="79" customFormat="1" x14ac:dyDescent="0.2">
      <c r="A10" s="78" t="s">
        <v>926</v>
      </c>
      <c r="B10" s="81" t="s">
        <v>923</v>
      </c>
      <c r="C10" s="81" t="s">
        <v>923</v>
      </c>
      <c r="D10" s="81" t="s">
        <v>923</v>
      </c>
      <c r="E10" s="81" t="s">
        <v>923</v>
      </c>
      <c r="F10" s="79" t="str">
        <f t="shared" si="1"/>
        <v>Air Infiltration (test-out)Fan Ring UsedEnumeration</v>
      </c>
      <c r="G10" s="67" t="s">
        <v>496</v>
      </c>
      <c r="H10" s="67" t="s">
        <v>498</v>
      </c>
      <c r="I10" s="67" t="s">
        <v>504</v>
      </c>
      <c r="J10" s="67"/>
      <c r="K10" s="67" t="s">
        <v>7</v>
      </c>
      <c r="L10" s="67" t="s">
        <v>640</v>
      </c>
      <c r="M10" s="64"/>
      <c r="N10" s="64"/>
      <c r="O10" s="58" t="s">
        <v>296</v>
      </c>
      <c r="P10" s="64"/>
      <c r="Q10" s="58" t="s">
        <v>623</v>
      </c>
    </row>
    <row r="11" spans="1:17" s="79" customFormat="1" x14ac:dyDescent="0.2">
      <c r="B11" s="29" t="str">
        <f>C11&amp;D11&amp;E11</f>
        <v>Attic floor insulationInsulation materialEnumeration</v>
      </c>
      <c r="C11" s="29" t="s">
        <v>579</v>
      </c>
      <c r="D11" s="29" t="s">
        <v>190</v>
      </c>
      <c r="E11" s="29" t="s">
        <v>504</v>
      </c>
      <c r="F11" s="79" t="str">
        <f t="shared" si="1"/>
        <v>Attic floor insulation (existing)Insulation materialEnumeration</v>
      </c>
      <c r="G11" s="58" t="s">
        <v>633</v>
      </c>
      <c r="H11" s="58" t="s">
        <v>190</v>
      </c>
      <c r="I11" s="58" t="s">
        <v>504</v>
      </c>
      <c r="J11" s="58" t="s">
        <v>583</v>
      </c>
      <c r="K11" s="58" t="s">
        <v>7</v>
      </c>
      <c r="L11" s="58"/>
      <c r="M11" s="58"/>
      <c r="N11" s="58"/>
      <c r="O11" s="58" t="s">
        <v>21</v>
      </c>
      <c r="P11" s="58"/>
      <c r="Q11" s="58" t="s">
        <v>191</v>
      </c>
    </row>
    <row r="12" spans="1:17" s="29" customFormat="1" x14ac:dyDescent="0.2">
      <c r="B12" s="29" t="str">
        <f>C12&amp;D12&amp;E12</f>
        <v>Attic floor insulationInsulation materialEnumeration</v>
      </c>
      <c r="C12" s="29" t="s">
        <v>579</v>
      </c>
      <c r="D12" s="76" t="s">
        <v>190</v>
      </c>
      <c r="E12" s="29" t="s">
        <v>504</v>
      </c>
      <c r="F12" s="29" t="str">
        <f t="shared" si="1"/>
        <v>Attic floor insulation (existing)Insulation materialEnumeration</v>
      </c>
      <c r="G12" s="58" t="s">
        <v>633</v>
      </c>
      <c r="H12" s="65" t="s">
        <v>190</v>
      </c>
      <c r="I12" s="65" t="s">
        <v>504</v>
      </c>
      <c r="J12" s="65"/>
      <c r="K12" s="65" t="s">
        <v>7</v>
      </c>
      <c r="L12" s="65"/>
      <c r="M12" s="65"/>
      <c r="N12" s="65"/>
      <c r="O12" s="65" t="s">
        <v>21</v>
      </c>
      <c r="P12" s="65"/>
      <c r="Q12" s="65" t="s">
        <v>192</v>
      </c>
    </row>
    <row r="13" spans="1:17" s="78" customFormat="1" x14ac:dyDescent="0.2">
      <c r="B13" s="78" t="str">
        <f>C13&amp;D13&amp;E13</f>
        <v>Attic floor insulationInsulation nominal R-valueNumber</v>
      </c>
      <c r="C13" s="78" t="s">
        <v>579</v>
      </c>
      <c r="D13" s="78" t="s">
        <v>195</v>
      </c>
      <c r="E13" s="78" t="s">
        <v>503</v>
      </c>
      <c r="F13" s="78" t="str">
        <f t="shared" si="1"/>
        <v>Attic floor insulation (existing)Insulation nominal R-valueNumber</v>
      </c>
      <c r="G13" s="58" t="s">
        <v>633</v>
      </c>
      <c r="H13" s="58" t="s">
        <v>195</v>
      </c>
      <c r="I13" s="58" t="s">
        <v>503</v>
      </c>
      <c r="J13" s="58"/>
      <c r="K13" s="58" t="s">
        <v>138</v>
      </c>
      <c r="L13" s="58"/>
      <c r="M13" s="58" t="s">
        <v>196</v>
      </c>
      <c r="N13" s="58"/>
      <c r="O13" s="58" t="s">
        <v>21</v>
      </c>
      <c r="P13" s="58"/>
      <c r="Q13" s="58" t="s">
        <v>197</v>
      </c>
    </row>
    <row r="14" spans="1:17" s="78" customFormat="1" x14ac:dyDescent="0.2">
      <c r="B14" s="78" t="str">
        <f>C14&amp;D14&amp;E14</f>
        <v>Attic floor insulationInsulation thicknessNumber (inches)</v>
      </c>
      <c r="C14" s="78" t="s">
        <v>579</v>
      </c>
      <c r="D14" s="78" t="s">
        <v>198</v>
      </c>
      <c r="E14" s="78" t="s">
        <v>581</v>
      </c>
      <c r="F14" s="78" t="str">
        <f t="shared" si="1"/>
        <v>Attic floor insulation (existing)Insulation thicknessNumber (inches)</v>
      </c>
      <c r="G14" s="58" t="s">
        <v>633</v>
      </c>
      <c r="H14" s="58" t="s">
        <v>198</v>
      </c>
      <c r="I14" s="58" t="s">
        <v>581</v>
      </c>
      <c r="J14" s="58"/>
      <c r="K14" s="58" t="s">
        <v>7</v>
      </c>
      <c r="L14" s="58"/>
      <c r="M14" s="64"/>
      <c r="N14" s="64"/>
      <c r="O14" s="58" t="s">
        <v>21</v>
      </c>
      <c r="P14" s="58"/>
      <c r="Q14" s="58" t="s">
        <v>199</v>
      </c>
    </row>
    <row r="15" spans="1:17" s="78" customFormat="1" x14ac:dyDescent="0.2">
      <c r="B15" s="78" t="str">
        <f>C15&amp;D15&amp;E15</f>
        <v>Attic floor insulationMisaligned insulationBoolean</v>
      </c>
      <c r="C15" s="78" t="s">
        <v>579</v>
      </c>
      <c r="D15" s="78" t="s">
        <v>193</v>
      </c>
      <c r="E15" s="78" t="s">
        <v>520</v>
      </c>
      <c r="F15" s="78" t="str">
        <f t="shared" si="1"/>
        <v>Attic floor insulation (existing)Misaligned insulationBoolean</v>
      </c>
      <c r="G15" s="58" t="s">
        <v>633</v>
      </c>
      <c r="H15" s="58" t="s">
        <v>193</v>
      </c>
      <c r="I15" s="58" t="s">
        <v>520</v>
      </c>
      <c r="J15" s="58"/>
      <c r="K15" s="58" t="s">
        <v>7</v>
      </c>
      <c r="L15" s="58"/>
      <c r="M15" s="58"/>
      <c r="N15" s="58"/>
      <c r="O15" s="58" t="s">
        <v>21</v>
      </c>
      <c r="P15" s="58"/>
      <c r="Q15" s="58" t="s">
        <v>194</v>
      </c>
    </row>
    <row r="16" spans="1:17" s="79" customFormat="1" x14ac:dyDescent="0.2">
      <c r="A16" s="78" t="s">
        <v>926</v>
      </c>
      <c r="B16" s="81" t="s">
        <v>923</v>
      </c>
      <c r="C16" s="81" t="s">
        <v>923</v>
      </c>
      <c r="D16" s="81" t="s">
        <v>923</v>
      </c>
      <c r="E16" s="81" t="s">
        <v>923</v>
      </c>
      <c r="F16" s="79" t="str">
        <f t="shared" si="1"/>
        <v>Attic floor insulation (existing)Surface areaNumber (sq.ft.)</v>
      </c>
      <c r="G16" s="58" t="s">
        <v>633</v>
      </c>
      <c r="H16" s="58" t="s">
        <v>205</v>
      </c>
      <c r="I16" s="58" t="s">
        <v>584</v>
      </c>
      <c r="J16" s="58" t="s">
        <v>583</v>
      </c>
      <c r="K16" s="58" t="s">
        <v>7</v>
      </c>
      <c r="L16" s="58"/>
      <c r="M16" s="58"/>
      <c r="N16" s="58"/>
      <c r="O16" s="58" t="s">
        <v>21</v>
      </c>
      <c r="P16" s="58"/>
      <c r="Q16" s="58" t="s">
        <v>206</v>
      </c>
    </row>
    <row r="17" spans="1:17" s="79" customFormat="1" x14ac:dyDescent="0.2">
      <c r="B17" s="79" t="s">
        <v>825</v>
      </c>
      <c r="C17" s="79" t="s">
        <v>579</v>
      </c>
      <c r="D17" s="79" t="s">
        <v>190</v>
      </c>
      <c r="E17" s="79" t="s">
        <v>504</v>
      </c>
      <c r="F17" s="79" t="str">
        <f t="shared" si="1"/>
        <v>Attic floor insulation (new)Insulation materialEnumeration</v>
      </c>
      <c r="G17" s="58" t="s">
        <v>635</v>
      </c>
      <c r="H17" s="58" t="s">
        <v>190</v>
      </c>
      <c r="I17" s="58" t="s">
        <v>504</v>
      </c>
      <c r="J17" s="58"/>
      <c r="K17" s="58" t="s">
        <v>138</v>
      </c>
      <c r="L17" s="58"/>
      <c r="M17" s="58" t="s">
        <v>196</v>
      </c>
      <c r="N17" s="58"/>
      <c r="O17" s="58" t="s">
        <v>296</v>
      </c>
      <c r="P17" s="58" t="s">
        <v>178</v>
      </c>
      <c r="Q17" s="58" t="s">
        <v>200</v>
      </c>
    </row>
    <row r="18" spans="1:17" s="79" customFormat="1" x14ac:dyDescent="0.2">
      <c r="B18" s="79" t="s">
        <v>825</v>
      </c>
      <c r="C18" s="79" t="s">
        <v>579</v>
      </c>
      <c r="D18" s="79" t="s">
        <v>190</v>
      </c>
      <c r="E18" s="79" t="s">
        <v>504</v>
      </c>
      <c r="F18" s="79" t="str">
        <f t="shared" si="1"/>
        <v>Attic floor insulation (new)Insulation materialEnumeration</v>
      </c>
      <c r="G18" s="58" t="s">
        <v>635</v>
      </c>
      <c r="H18" s="58" t="s">
        <v>190</v>
      </c>
      <c r="I18" s="58" t="s">
        <v>504</v>
      </c>
      <c r="J18" s="58"/>
      <c r="K18" s="58" t="s">
        <v>138</v>
      </c>
      <c r="L18" s="58"/>
      <c r="M18" s="58" t="s">
        <v>196</v>
      </c>
      <c r="N18" s="58"/>
      <c r="O18" s="58" t="s">
        <v>296</v>
      </c>
      <c r="P18" s="58" t="s">
        <v>178</v>
      </c>
      <c r="Q18" s="58" t="s">
        <v>201</v>
      </c>
    </row>
    <row r="19" spans="1:17" s="79" customFormat="1" x14ac:dyDescent="0.2">
      <c r="B19" s="79" t="s">
        <v>827</v>
      </c>
      <c r="C19" s="79" t="s">
        <v>579</v>
      </c>
      <c r="D19" s="79" t="s">
        <v>195</v>
      </c>
      <c r="E19" s="79" t="s">
        <v>503</v>
      </c>
      <c r="F19" s="79" t="str">
        <f t="shared" si="1"/>
        <v>Attic floor insulation (new)Insulation nominal R-valueNumber</v>
      </c>
      <c r="G19" s="58" t="s">
        <v>635</v>
      </c>
      <c r="H19" s="58" t="s">
        <v>195</v>
      </c>
      <c r="I19" s="58" t="s">
        <v>503</v>
      </c>
      <c r="J19" s="58"/>
      <c r="K19" s="58" t="s">
        <v>138</v>
      </c>
      <c r="L19" s="58"/>
      <c r="M19" s="58" t="s">
        <v>196</v>
      </c>
      <c r="N19" s="58"/>
      <c r="O19" s="58" t="s">
        <v>296</v>
      </c>
      <c r="P19" s="58" t="s">
        <v>178</v>
      </c>
      <c r="Q19" s="58" t="s">
        <v>203</v>
      </c>
    </row>
    <row r="20" spans="1:17" s="79" customFormat="1" x14ac:dyDescent="0.2">
      <c r="B20" s="79" t="s">
        <v>828</v>
      </c>
      <c r="C20" s="79" t="s">
        <v>579</v>
      </c>
      <c r="D20" s="79" t="s">
        <v>198</v>
      </c>
      <c r="E20" s="79" t="s">
        <v>581</v>
      </c>
      <c r="F20" s="79" t="str">
        <f t="shared" si="1"/>
        <v>Attic floor insulation (new)Insulation thicknessNumber (inches)</v>
      </c>
      <c r="G20" s="58" t="s">
        <v>635</v>
      </c>
      <c r="H20" s="58" t="s">
        <v>198</v>
      </c>
      <c r="I20" s="58" t="s">
        <v>581</v>
      </c>
      <c r="J20" s="58"/>
      <c r="K20" s="58" t="s">
        <v>138</v>
      </c>
      <c r="L20" s="58"/>
      <c r="M20" s="58" t="s">
        <v>196</v>
      </c>
      <c r="N20" s="58"/>
      <c r="O20" s="58" t="s">
        <v>296</v>
      </c>
      <c r="P20" s="58" t="s">
        <v>178</v>
      </c>
      <c r="Q20" s="58" t="s">
        <v>204</v>
      </c>
    </row>
    <row r="21" spans="1:17" s="79" customFormat="1" x14ac:dyDescent="0.2">
      <c r="B21" s="79" t="s">
        <v>826</v>
      </c>
      <c r="C21" s="79" t="s">
        <v>579</v>
      </c>
      <c r="D21" s="79" t="s">
        <v>193</v>
      </c>
      <c r="E21" s="79" t="s">
        <v>520</v>
      </c>
      <c r="F21" s="79" t="str">
        <f t="shared" si="1"/>
        <v>Attic floor insulation (new)Misaligned insulationBoolean</v>
      </c>
      <c r="G21" s="58" t="s">
        <v>635</v>
      </c>
      <c r="H21" s="58" t="s">
        <v>193</v>
      </c>
      <c r="I21" s="58" t="s">
        <v>520</v>
      </c>
      <c r="J21" s="58"/>
      <c r="K21" s="58" t="s">
        <v>138</v>
      </c>
      <c r="L21" s="58"/>
      <c r="M21" s="58" t="s">
        <v>196</v>
      </c>
      <c r="N21" s="58"/>
      <c r="O21" s="58" t="s">
        <v>296</v>
      </c>
      <c r="P21" s="58" t="s">
        <v>178</v>
      </c>
      <c r="Q21" s="58" t="s">
        <v>202</v>
      </c>
    </row>
    <row r="22" spans="1:17" s="79" customFormat="1" x14ac:dyDescent="0.2">
      <c r="A22" s="78" t="s">
        <v>926</v>
      </c>
      <c r="B22" s="81" t="s">
        <v>923</v>
      </c>
      <c r="C22" s="81" t="s">
        <v>923</v>
      </c>
      <c r="D22" s="81" t="s">
        <v>923</v>
      </c>
      <c r="E22" s="81" t="s">
        <v>923</v>
      </c>
      <c r="F22" s="79" t="str">
        <f t="shared" si="1"/>
        <v>Attic floor insulation (new)Surface areaNumber (sq.ft.)</v>
      </c>
      <c r="G22" s="58" t="s">
        <v>635</v>
      </c>
      <c r="H22" s="58" t="s">
        <v>205</v>
      </c>
      <c r="I22" s="58" t="s">
        <v>584</v>
      </c>
      <c r="J22" s="58" t="s">
        <v>583</v>
      </c>
      <c r="K22" s="58" t="s">
        <v>7</v>
      </c>
      <c r="L22" s="58"/>
      <c r="M22" s="58"/>
      <c r="N22" s="58"/>
      <c r="O22" s="58" t="s">
        <v>296</v>
      </c>
      <c r="P22" s="58" t="s">
        <v>178</v>
      </c>
      <c r="Q22" s="58" t="s">
        <v>206</v>
      </c>
    </row>
    <row r="23" spans="1:17" s="79" customFormat="1" x14ac:dyDescent="0.2">
      <c r="B23" s="79" t="str">
        <f t="shared" ref="B23:B28" si="2">C23&amp;D23&amp;E23</f>
        <v>Attic roof insulationInsulation materialEnumeration</v>
      </c>
      <c r="C23" s="79" t="s">
        <v>580</v>
      </c>
      <c r="D23" s="79" t="s">
        <v>190</v>
      </c>
      <c r="E23" s="79" t="s">
        <v>504</v>
      </c>
      <c r="F23" s="79" t="str">
        <f t="shared" si="1"/>
        <v>Attic roof insulation (existing)Insulation materialEnumeration</v>
      </c>
      <c r="G23" s="58" t="s">
        <v>634</v>
      </c>
      <c r="H23" s="58" t="s">
        <v>190</v>
      </c>
      <c r="I23" s="58" t="s">
        <v>504</v>
      </c>
      <c r="J23" s="58"/>
      <c r="K23" s="58" t="s">
        <v>7</v>
      </c>
      <c r="L23" s="58"/>
      <c r="M23" s="58"/>
      <c r="N23" s="58"/>
      <c r="O23" s="58" t="s">
        <v>21</v>
      </c>
      <c r="P23" s="58"/>
      <c r="Q23" s="58" t="s">
        <v>200</v>
      </c>
    </row>
    <row r="24" spans="1:17" s="79" customFormat="1" x14ac:dyDescent="0.2">
      <c r="B24" s="79" t="str">
        <f t="shared" si="2"/>
        <v>Attic roof insulationInsulation materialEnumeration</v>
      </c>
      <c r="C24" s="79" t="s">
        <v>580</v>
      </c>
      <c r="D24" s="79" t="s">
        <v>190</v>
      </c>
      <c r="E24" s="79" t="s">
        <v>504</v>
      </c>
      <c r="F24" s="79" t="str">
        <f t="shared" si="1"/>
        <v>Attic roof insulation (existing)Insulation materialEnumeration</v>
      </c>
      <c r="G24" s="58" t="s">
        <v>634</v>
      </c>
      <c r="H24" s="58" t="s">
        <v>190</v>
      </c>
      <c r="I24" s="58" t="s">
        <v>504</v>
      </c>
      <c r="J24" s="58"/>
      <c r="K24" s="58" t="s">
        <v>7</v>
      </c>
      <c r="L24" s="58"/>
      <c r="M24" s="58"/>
      <c r="N24" s="58"/>
      <c r="O24" s="58" t="s">
        <v>21</v>
      </c>
      <c r="P24" s="58"/>
      <c r="Q24" s="58" t="s">
        <v>201</v>
      </c>
    </row>
    <row r="25" spans="1:17" s="79" customFormat="1" x14ac:dyDescent="0.2">
      <c r="B25" s="79" t="str">
        <f t="shared" si="2"/>
        <v>Attic roof insulationMisaligned insulationBoolean</v>
      </c>
      <c r="C25" s="79" t="s">
        <v>580</v>
      </c>
      <c r="D25" s="79" t="s">
        <v>193</v>
      </c>
      <c r="E25" s="79" t="s">
        <v>520</v>
      </c>
      <c r="F25" s="79" t="str">
        <f t="shared" si="1"/>
        <v>Attic roof insulation (existing)Insulation nominal R-valueNumber</v>
      </c>
      <c r="G25" s="58" t="s">
        <v>634</v>
      </c>
      <c r="H25" s="58" t="s">
        <v>195</v>
      </c>
      <c r="I25" s="58" t="s">
        <v>503</v>
      </c>
      <c r="J25" s="58"/>
      <c r="K25" s="58" t="s">
        <v>138</v>
      </c>
      <c r="L25" s="58"/>
      <c r="M25" s="58" t="s">
        <v>196</v>
      </c>
      <c r="N25" s="58"/>
      <c r="O25" s="58" t="s">
        <v>21</v>
      </c>
      <c r="P25" s="58"/>
      <c r="Q25" s="58" t="s">
        <v>203</v>
      </c>
    </row>
    <row r="26" spans="1:17" s="79" customFormat="1" x14ac:dyDescent="0.2">
      <c r="B26" s="79" t="str">
        <f t="shared" si="2"/>
        <v>Attic roof insulationInsulation nominal R-valueNumber</v>
      </c>
      <c r="C26" s="79" t="s">
        <v>580</v>
      </c>
      <c r="D26" s="79" t="s">
        <v>195</v>
      </c>
      <c r="E26" s="79" t="s">
        <v>503</v>
      </c>
      <c r="F26" s="79" t="str">
        <f t="shared" si="1"/>
        <v>Attic roof insulation (existing)Insulation thicknessNumber (inches)</v>
      </c>
      <c r="G26" s="58" t="s">
        <v>634</v>
      </c>
      <c r="H26" s="58" t="s">
        <v>198</v>
      </c>
      <c r="I26" s="58" t="s">
        <v>581</v>
      </c>
      <c r="J26" s="58"/>
      <c r="K26" s="58" t="s">
        <v>7</v>
      </c>
      <c r="L26" s="58"/>
      <c r="M26" s="58"/>
      <c r="N26" s="58"/>
      <c r="O26" s="58" t="s">
        <v>21</v>
      </c>
      <c r="P26" s="58"/>
      <c r="Q26" s="58" t="s">
        <v>204</v>
      </c>
    </row>
    <row r="27" spans="1:17" s="79" customFormat="1" x14ac:dyDescent="0.2">
      <c r="B27" s="79" t="str">
        <f t="shared" si="2"/>
        <v>Attic roof insulationInsulation thicknessNumber (inches)</v>
      </c>
      <c r="C27" s="79" t="s">
        <v>580</v>
      </c>
      <c r="D27" s="79" t="s">
        <v>198</v>
      </c>
      <c r="E27" s="79" t="s">
        <v>581</v>
      </c>
      <c r="F27" s="79" t="str">
        <f t="shared" si="1"/>
        <v>Attic roof insulation (existing)Misaligned insulationBoolean</v>
      </c>
      <c r="G27" s="58" t="s">
        <v>634</v>
      </c>
      <c r="H27" s="58" t="s">
        <v>193</v>
      </c>
      <c r="I27" s="58" t="s">
        <v>520</v>
      </c>
      <c r="J27" s="58"/>
      <c r="K27" s="58" t="s">
        <v>7</v>
      </c>
      <c r="L27" s="58"/>
      <c r="M27" s="58"/>
      <c r="N27" s="58"/>
      <c r="O27" s="58" t="s">
        <v>21</v>
      </c>
      <c r="P27" s="58"/>
      <c r="Q27" s="58" t="s">
        <v>202</v>
      </c>
    </row>
    <row r="28" spans="1:17" s="79" customFormat="1" x14ac:dyDescent="0.2">
      <c r="B28" s="79" t="str">
        <f t="shared" si="2"/>
        <v>Attic roof insulationSurface areaNumber (sq.ft.)</v>
      </c>
      <c r="C28" s="79" t="s">
        <v>580</v>
      </c>
      <c r="D28" s="79" t="s">
        <v>205</v>
      </c>
      <c r="E28" s="79" t="s">
        <v>584</v>
      </c>
      <c r="F28" s="79" t="str">
        <f t="shared" si="1"/>
        <v>Attic roof insulation (existing)Surface areaNumber (sq.ft.)</v>
      </c>
      <c r="G28" s="58" t="s">
        <v>634</v>
      </c>
      <c r="H28" s="58" t="s">
        <v>205</v>
      </c>
      <c r="I28" s="58" t="s">
        <v>584</v>
      </c>
      <c r="J28" s="58"/>
      <c r="K28" s="58" t="s">
        <v>7</v>
      </c>
      <c r="L28" s="58"/>
      <c r="M28" s="58"/>
      <c r="N28" s="58"/>
      <c r="O28" s="58" t="s">
        <v>21</v>
      </c>
      <c r="P28" s="58"/>
      <c r="Q28" s="58" t="s">
        <v>206</v>
      </c>
    </row>
    <row r="29" spans="1:17" s="29" customFormat="1" x14ac:dyDescent="0.2">
      <c r="B29" s="29" t="s">
        <v>829</v>
      </c>
      <c r="C29" s="29" t="s">
        <v>580</v>
      </c>
      <c r="D29" s="29" t="s">
        <v>190</v>
      </c>
      <c r="E29" s="29" t="s">
        <v>504</v>
      </c>
      <c r="F29" s="29" t="str">
        <f t="shared" si="1"/>
        <v>Attic roof insulation (new)Insulation materialEnumeration</v>
      </c>
      <c r="G29" s="65" t="s">
        <v>638</v>
      </c>
      <c r="H29" s="65" t="s">
        <v>190</v>
      </c>
      <c r="I29" s="65" t="s">
        <v>504</v>
      </c>
      <c r="J29" s="65"/>
      <c r="K29" s="65" t="s">
        <v>138</v>
      </c>
      <c r="L29" s="65"/>
      <c r="M29" s="65" t="s">
        <v>196</v>
      </c>
      <c r="N29" s="65"/>
      <c r="O29" s="65" t="s">
        <v>296</v>
      </c>
      <c r="P29" s="65" t="s">
        <v>178</v>
      </c>
      <c r="Q29" s="65" t="s">
        <v>200</v>
      </c>
    </row>
    <row r="30" spans="1:17" s="29" customFormat="1" x14ac:dyDescent="0.2">
      <c r="B30" s="29" t="s">
        <v>829</v>
      </c>
      <c r="C30" s="29" t="s">
        <v>580</v>
      </c>
      <c r="D30" s="29" t="s">
        <v>190</v>
      </c>
      <c r="E30" s="29" t="s">
        <v>504</v>
      </c>
      <c r="F30" s="29" t="str">
        <f t="shared" si="1"/>
        <v>Attic roof insulation (new)Insulation materialEnumeration</v>
      </c>
      <c r="G30" s="65" t="s">
        <v>638</v>
      </c>
      <c r="H30" s="65" t="s">
        <v>190</v>
      </c>
      <c r="I30" s="65" t="s">
        <v>504</v>
      </c>
      <c r="J30" s="65"/>
      <c r="K30" s="65" t="s">
        <v>138</v>
      </c>
      <c r="L30" s="65"/>
      <c r="M30" s="65" t="s">
        <v>196</v>
      </c>
      <c r="N30" s="65"/>
      <c r="O30" s="65" t="s">
        <v>296</v>
      </c>
      <c r="P30" s="65" t="s">
        <v>178</v>
      </c>
      <c r="Q30" s="65" t="s">
        <v>201</v>
      </c>
    </row>
    <row r="31" spans="1:17" s="29" customFormat="1" x14ac:dyDescent="0.2">
      <c r="B31" s="29" t="s">
        <v>830</v>
      </c>
      <c r="C31" s="29" t="s">
        <v>580</v>
      </c>
      <c r="D31" s="29" t="s">
        <v>193</v>
      </c>
      <c r="E31" s="29" t="s">
        <v>520</v>
      </c>
      <c r="F31" s="29" t="str">
        <f t="shared" si="1"/>
        <v>Attic roof insulation (new)Insulation nominal R-valueNumber</v>
      </c>
      <c r="G31" s="65" t="s">
        <v>638</v>
      </c>
      <c r="H31" s="65" t="s">
        <v>195</v>
      </c>
      <c r="I31" s="65" t="s">
        <v>503</v>
      </c>
      <c r="J31" s="65"/>
      <c r="K31" s="65" t="s">
        <v>138</v>
      </c>
      <c r="L31" s="65"/>
      <c r="M31" s="65" t="s">
        <v>196</v>
      </c>
      <c r="N31" s="65"/>
      <c r="O31" s="65" t="s">
        <v>296</v>
      </c>
      <c r="P31" s="65" t="s">
        <v>178</v>
      </c>
      <c r="Q31" s="65" t="s">
        <v>203</v>
      </c>
    </row>
    <row r="32" spans="1:17" s="29" customFormat="1" x14ac:dyDescent="0.2">
      <c r="B32" s="29" t="s">
        <v>831</v>
      </c>
      <c r="C32" s="29" t="s">
        <v>580</v>
      </c>
      <c r="D32" s="29" t="s">
        <v>195</v>
      </c>
      <c r="E32" s="29" t="s">
        <v>503</v>
      </c>
      <c r="F32" s="29" t="str">
        <f t="shared" si="1"/>
        <v>Attic roof insulation (new)Insulation thicknessNumber (inches)</v>
      </c>
      <c r="G32" s="65" t="s">
        <v>638</v>
      </c>
      <c r="H32" s="65" t="s">
        <v>198</v>
      </c>
      <c r="I32" s="65" t="s">
        <v>581</v>
      </c>
      <c r="J32" s="65"/>
      <c r="K32" s="65" t="s">
        <v>138</v>
      </c>
      <c r="L32" s="65"/>
      <c r="M32" s="65" t="s">
        <v>196</v>
      </c>
      <c r="N32" s="65"/>
      <c r="O32" s="65" t="s">
        <v>296</v>
      </c>
      <c r="P32" s="65" t="s">
        <v>178</v>
      </c>
      <c r="Q32" s="65" t="s">
        <v>204</v>
      </c>
    </row>
    <row r="33" spans="2:17" s="29" customFormat="1" x14ac:dyDescent="0.2">
      <c r="B33" s="29" t="s">
        <v>832</v>
      </c>
      <c r="C33" s="29" t="s">
        <v>580</v>
      </c>
      <c r="D33" s="29" t="s">
        <v>198</v>
      </c>
      <c r="E33" s="29" t="s">
        <v>581</v>
      </c>
      <c r="F33" s="29" t="str">
        <f t="shared" si="1"/>
        <v>Attic roof insulation (new)Misaligned insulationBoolean</v>
      </c>
      <c r="G33" s="65" t="s">
        <v>638</v>
      </c>
      <c r="H33" s="65" t="s">
        <v>193</v>
      </c>
      <c r="I33" s="65" t="s">
        <v>520</v>
      </c>
      <c r="J33" s="65"/>
      <c r="K33" s="65" t="s">
        <v>138</v>
      </c>
      <c r="L33" s="65"/>
      <c r="M33" s="65" t="s">
        <v>196</v>
      </c>
      <c r="N33" s="65"/>
      <c r="O33" s="65" t="s">
        <v>296</v>
      </c>
      <c r="P33" s="65" t="s">
        <v>178</v>
      </c>
      <c r="Q33" s="65" t="s">
        <v>202</v>
      </c>
    </row>
    <row r="34" spans="2:17" s="29" customFormat="1" x14ac:dyDescent="0.2">
      <c r="B34" s="29" t="s">
        <v>833</v>
      </c>
      <c r="C34" s="29" t="s">
        <v>580</v>
      </c>
      <c r="D34" s="29" t="s">
        <v>205</v>
      </c>
      <c r="E34" s="29" t="s">
        <v>584</v>
      </c>
      <c r="F34" s="29" t="str">
        <f t="shared" si="1"/>
        <v>Attic roof insulation (new)Surface areaNumber (sq.ft.)</v>
      </c>
      <c r="G34" s="65" t="s">
        <v>638</v>
      </c>
      <c r="H34" s="65" t="s">
        <v>205</v>
      </c>
      <c r="I34" s="65" t="s">
        <v>584</v>
      </c>
      <c r="J34" s="65"/>
      <c r="K34" s="65" t="s">
        <v>7</v>
      </c>
      <c r="L34" s="65"/>
      <c r="M34" s="66"/>
      <c r="N34" s="66"/>
      <c r="O34" s="65" t="s">
        <v>296</v>
      </c>
      <c r="P34" s="65" t="s">
        <v>178</v>
      </c>
      <c r="Q34" s="65" t="s">
        <v>206</v>
      </c>
    </row>
    <row r="35" spans="2:17" s="29" customFormat="1" x14ac:dyDescent="0.2">
      <c r="B35" s="29" t="str">
        <f t="shared" ref="B35:B66" si="3">C35&amp;D35&amp;E35</f>
        <v>BPI-2400 inputsWeather regression start dateDate</v>
      </c>
      <c r="C35" s="29" t="s">
        <v>472</v>
      </c>
      <c r="D35" s="29" t="s">
        <v>473</v>
      </c>
      <c r="E35" s="29" t="s">
        <v>357</v>
      </c>
      <c r="F35" s="29" t="str">
        <f t="shared" si="1"/>
        <v>BPI-2400 inputsCalibration qualificationEnumeration</v>
      </c>
      <c r="G35" s="69" t="s">
        <v>472</v>
      </c>
      <c r="H35" s="69" t="s">
        <v>479</v>
      </c>
      <c r="I35" s="69" t="s">
        <v>504</v>
      </c>
      <c r="J35" s="69" t="s">
        <v>542</v>
      </c>
      <c r="K35" s="65" t="s">
        <v>7</v>
      </c>
      <c r="L35" s="65"/>
      <c r="M35" s="65"/>
      <c r="N35" s="65"/>
      <c r="O35" s="65" t="s">
        <v>296</v>
      </c>
      <c r="P35" s="65"/>
      <c r="Q35" s="65" t="s">
        <v>534</v>
      </c>
    </row>
    <row r="36" spans="2:17" s="29" customFormat="1" x14ac:dyDescent="0.2">
      <c r="B36" s="29" t="str">
        <f t="shared" si="3"/>
        <v>BPI-2400 inputsWeather regression end dateDate</v>
      </c>
      <c r="C36" s="29" t="s">
        <v>472</v>
      </c>
      <c r="D36" s="29" t="s">
        <v>474</v>
      </c>
      <c r="E36" s="29" t="s">
        <v>357</v>
      </c>
      <c r="F36" s="29" t="str">
        <f t="shared" si="1"/>
        <v>BPI-2400 inputsCalibration weather regression CV-RMSEFraction</v>
      </c>
      <c r="G36" s="69" t="s">
        <v>472</v>
      </c>
      <c r="H36" s="69" t="s">
        <v>475</v>
      </c>
      <c r="I36" s="69" t="s">
        <v>505</v>
      </c>
      <c r="J36" s="69" t="s">
        <v>506</v>
      </c>
      <c r="K36" s="65" t="s">
        <v>7</v>
      </c>
      <c r="L36" s="65"/>
      <c r="M36" s="65"/>
      <c r="N36" s="65"/>
      <c r="O36" s="65" t="s">
        <v>296</v>
      </c>
      <c r="P36" s="65"/>
      <c r="Q36" s="65" t="s">
        <v>530</v>
      </c>
    </row>
    <row r="37" spans="2:17" s="29" customFormat="1" x14ac:dyDescent="0.2">
      <c r="B37" s="29" t="str">
        <f t="shared" si="3"/>
        <v>BPI-2400 inputsCalibration weather regression CV-RMSEFraction</v>
      </c>
      <c r="C37" s="29" t="s">
        <v>472</v>
      </c>
      <c r="D37" s="29" t="s">
        <v>475</v>
      </c>
      <c r="E37" s="29" t="s">
        <v>505</v>
      </c>
      <c r="F37" s="29" t="str">
        <f t="shared" si="1"/>
        <v>BPI-2400 inputsDetailed model calibration baseload absolute errorFraction</v>
      </c>
      <c r="G37" s="69" t="s">
        <v>472</v>
      </c>
      <c r="H37" s="69" t="s">
        <v>482</v>
      </c>
      <c r="I37" s="69" t="s">
        <v>505</v>
      </c>
      <c r="J37" s="69" t="s">
        <v>507</v>
      </c>
      <c r="K37" s="65" t="s">
        <v>7</v>
      </c>
      <c r="L37" s="65"/>
      <c r="M37" s="65"/>
      <c r="N37" s="65"/>
      <c r="O37" s="65" t="s">
        <v>296</v>
      </c>
      <c r="P37" s="65"/>
      <c r="Q37" s="65" t="s">
        <v>537</v>
      </c>
    </row>
    <row r="38" spans="2:17" s="29" customFormat="1" x14ac:dyDescent="0.2">
      <c r="B38" s="29" t="str">
        <f t="shared" si="3"/>
        <v>BPI-2400 inputsWeather normalized annual heating usageNumber</v>
      </c>
      <c r="C38" s="29" t="s">
        <v>472</v>
      </c>
      <c r="D38" s="29" t="s">
        <v>476</v>
      </c>
      <c r="E38" s="29" t="s">
        <v>503</v>
      </c>
      <c r="F38" s="29" t="str">
        <f t="shared" si="1"/>
        <v>BPI-2400 inputsDetailed model calibration baseload bias errorFraction</v>
      </c>
      <c r="G38" s="69" t="s">
        <v>472</v>
      </c>
      <c r="H38" s="69" t="s">
        <v>485</v>
      </c>
      <c r="I38" s="69" t="s">
        <v>505</v>
      </c>
      <c r="J38" s="69"/>
      <c r="K38" s="65" t="s">
        <v>7</v>
      </c>
      <c r="L38" s="65"/>
      <c r="M38" s="65"/>
      <c r="N38" s="65"/>
      <c r="O38" s="65" t="s">
        <v>296</v>
      </c>
      <c r="P38" s="65"/>
      <c r="Q38" s="65" t="s">
        <v>540</v>
      </c>
    </row>
    <row r="39" spans="2:17" s="29" customFormat="1" x14ac:dyDescent="0.2">
      <c r="B39" s="29" t="str">
        <f t="shared" si="3"/>
        <v>BPI-2400 inputsWeather normalized annual cooling usageNumber</v>
      </c>
      <c r="C39" s="29" t="s">
        <v>472</v>
      </c>
      <c r="D39" s="29" t="s">
        <v>477</v>
      </c>
      <c r="E39" s="29" t="s">
        <v>503</v>
      </c>
      <c r="F39" s="29" t="str">
        <f t="shared" si="1"/>
        <v>BPI-2400 inputsDetailed model calibration cooling absolute errorFraction</v>
      </c>
      <c r="G39" s="69" t="s">
        <v>472</v>
      </c>
      <c r="H39" s="69" t="s">
        <v>484</v>
      </c>
      <c r="I39" s="69" t="s">
        <v>505</v>
      </c>
      <c r="J39" s="69"/>
      <c r="K39" s="65" t="s">
        <v>7</v>
      </c>
      <c r="L39" s="65"/>
      <c r="M39" s="65"/>
      <c r="N39" s="65"/>
      <c r="O39" s="65" t="s">
        <v>296</v>
      </c>
      <c r="P39" s="65"/>
      <c r="Q39" s="65" t="s">
        <v>539</v>
      </c>
    </row>
    <row r="40" spans="2:17" s="29" customFormat="1" x14ac:dyDescent="0.2">
      <c r="B40" s="29" t="str">
        <f t="shared" si="3"/>
        <v>BPI-2400 inputsWeather normalized annual baseload usageNumber</v>
      </c>
      <c r="C40" s="29" t="s">
        <v>472</v>
      </c>
      <c r="D40" s="29" t="s">
        <v>478</v>
      </c>
      <c r="E40" s="29" t="s">
        <v>503</v>
      </c>
      <c r="F40" s="29" t="str">
        <f t="shared" si="1"/>
        <v>BPI-2400 inputsDetailed model calibration cooling bias errorFraction</v>
      </c>
      <c r="G40" s="69" t="s">
        <v>472</v>
      </c>
      <c r="H40" s="69" t="s">
        <v>483</v>
      </c>
      <c r="I40" s="69" t="s">
        <v>505</v>
      </c>
      <c r="J40" s="69"/>
      <c r="K40" s="65" t="s">
        <v>7</v>
      </c>
      <c r="L40" s="65"/>
      <c r="M40" s="65"/>
      <c r="N40" s="65"/>
      <c r="O40" s="65" t="s">
        <v>296</v>
      </c>
      <c r="P40" s="65"/>
      <c r="Q40" s="65" t="s">
        <v>538</v>
      </c>
    </row>
    <row r="41" spans="2:17" s="29" customFormat="1" x14ac:dyDescent="0.2">
      <c r="B41" s="29" t="str">
        <f t="shared" si="3"/>
        <v>BPI-2400 inputsCalibration qualificationEnumeration</v>
      </c>
      <c r="C41" s="29" t="s">
        <v>472</v>
      </c>
      <c r="D41" s="29" t="s">
        <v>479</v>
      </c>
      <c r="E41" s="29" t="s">
        <v>504</v>
      </c>
      <c r="F41" s="29" t="str">
        <f t="shared" si="1"/>
        <v>BPI-2400 inputsDetailed model calibration heating absolute errorFraction</v>
      </c>
      <c r="G41" s="69" t="s">
        <v>472</v>
      </c>
      <c r="H41" s="69" t="s">
        <v>486</v>
      </c>
      <c r="I41" s="69" t="s">
        <v>505</v>
      </c>
      <c r="J41" s="69" t="s">
        <v>508</v>
      </c>
      <c r="K41" s="65" t="s">
        <v>7</v>
      </c>
      <c r="L41" s="65"/>
      <c r="M41" s="65"/>
      <c r="N41" s="65"/>
      <c r="O41" s="65" t="s">
        <v>296</v>
      </c>
      <c r="P41" s="65"/>
      <c r="Q41" s="65" t="s">
        <v>541</v>
      </c>
    </row>
    <row r="42" spans="2:17" s="29" customFormat="1" x14ac:dyDescent="0.2">
      <c r="B42" s="29" t="str">
        <f t="shared" si="3"/>
        <v>BPI-2400 inputsSimplified model calibration total bias errorFraction</v>
      </c>
      <c r="C42" s="29" t="s">
        <v>472</v>
      </c>
      <c r="D42" s="29" t="s">
        <v>480</v>
      </c>
      <c r="E42" s="29" t="s">
        <v>505</v>
      </c>
      <c r="F42" s="29" t="str">
        <f t="shared" si="1"/>
        <v>BPI-2400 inputsDetailed model calibration heating bias errorFraction</v>
      </c>
      <c r="G42" s="69" t="s">
        <v>472</v>
      </c>
      <c r="H42" s="69" t="s">
        <v>481</v>
      </c>
      <c r="I42" s="69" t="s">
        <v>505</v>
      </c>
      <c r="J42" s="69" t="s">
        <v>507</v>
      </c>
      <c r="K42" s="65" t="s">
        <v>7</v>
      </c>
      <c r="L42" s="65"/>
      <c r="M42" s="65"/>
      <c r="N42" s="65"/>
      <c r="O42" s="65" t="s">
        <v>296</v>
      </c>
      <c r="P42" s="65"/>
      <c r="Q42" s="65" t="s">
        <v>536</v>
      </c>
    </row>
    <row r="43" spans="2:17" s="29" customFormat="1" x14ac:dyDescent="0.2">
      <c r="B43" s="29" t="str">
        <f t="shared" si="3"/>
        <v>BPI-2400 inputsDetailed model calibration heating bias errorFraction</v>
      </c>
      <c r="C43" s="29" t="s">
        <v>472</v>
      </c>
      <c r="D43" s="29" t="s">
        <v>481</v>
      </c>
      <c r="E43" s="29" t="s">
        <v>505</v>
      </c>
      <c r="F43" s="29" t="str">
        <f t="shared" si="1"/>
        <v>BPI-2400 inputsSimplified model calibration total bias errorFraction</v>
      </c>
      <c r="G43" s="69" t="s">
        <v>472</v>
      </c>
      <c r="H43" s="69" t="s">
        <v>480</v>
      </c>
      <c r="I43" s="69" t="s">
        <v>505</v>
      </c>
      <c r="J43" s="69" t="s">
        <v>543</v>
      </c>
      <c r="K43" s="65" t="s">
        <v>7</v>
      </c>
      <c r="L43" s="65"/>
      <c r="M43" s="65"/>
      <c r="N43" s="65"/>
      <c r="O43" s="65" t="s">
        <v>296</v>
      </c>
      <c r="P43" s="65"/>
      <c r="Q43" s="65" t="s">
        <v>535</v>
      </c>
    </row>
    <row r="44" spans="2:17" s="29" customFormat="1" x14ac:dyDescent="0.2">
      <c r="B44" s="29" t="str">
        <f t="shared" si="3"/>
        <v>BPI-2400 inputsDetailed model calibration baseload absolute errorFraction</v>
      </c>
      <c r="C44" s="29" t="s">
        <v>472</v>
      </c>
      <c r="D44" s="29" t="s">
        <v>482</v>
      </c>
      <c r="E44" s="29" t="s">
        <v>505</v>
      </c>
      <c r="F44" s="29" t="str">
        <f t="shared" si="1"/>
        <v>BPI-2400 inputsWeather normalized annual baseload usageNumber</v>
      </c>
      <c r="G44" s="69" t="s">
        <v>472</v>
      </c>
      <c r="H44" s="69" t="s">
        <v>478</v>
      </c>
      <c r="I44" s="69" t="s">
        <v>503</v>
      </c>
      <c r="J44" s="69"/>
      <c r="K44" s="65" t="s">
        <v>7</v>
      </c>
      <c r="L44" s="65"/>
      <c r="M44" s="65"/>
      <c r="N44" s="65"/>
      <c r="O44" s="65" t="s">
        <v>296</v>
      </c>
      <c r="P44" s="65"/>
      <c r="Q44" s="65" t="s">
        <v>533</v>
      </c>
    </row>
    <row r="45" spans="2:17" s="29" customFormat="1" x14ac:dyDescent="0.2">
      <c r="B45" s="29" t="str">
        <f t="shared" si="3"/>
        <v>BPI-2400 inputsDetailed model calibration cooling bias errorFraction</v>
      </c>
      <c r="C45" s="29" t="s">
        <v>472</v>
      </c>
      <c r="D45" s="29" t="s">
        <v>483</v>
      </c>
      <c r="E45" s="29" t="s">
        <v>505</v>
      </c>
      <c r="F45" s="29" t="str">
        <f t="shared" si="1"/>
        <v>BPI-2400 inputsWeather normalized annual cooling usageNumber</v>
      </c>
      <c r="G45" s="69" t="s">
        <v>472</v>
      </c>
      <c r="H45" s="69" t="s">
        <v>477</v>
      </c>
      <c r="I45" s="69" t="s">
        <v>503</v>
      </c>
      <c r="J45" s="69"/>
      <c r="K45" s="65" t="s">
        <v>7</v>
      </c>
      <c r="L45" s="65"/>
      <c r="M45" s="65"/>
      <c r="N45" s="65"/>
      <c r="O45" s="65" t="s">
        <v>296</v>
      </c>
      <c r="P45" s="65"/>
      <c r="Q45" s="65" t="s">
        <v>532</v>
      </c>
    </row>
    <row r="46" spans="2:17" s="29" customFormat="1" x14ac:dyDescent="0.2">
      <c r="B46" s="29" t="str">
        <f t="shared" si="3"/>
        <v>BPI-2400 inputsDetailed model calibration cooling absolute errorFraction</v>
      </c>
      <c r="C46" s="29" t="s">
        <v>472</v>
      </c>
      <c r="D46" s="29" t="s">
        <v>484</v>
      </c>
      <c r="E46" s="29" t="s">
        <v>505</v>
      </c>
      <c r="F46" s="29" t="str">
        <f t="shared" si="1"/>
        <v>BPI-2400 inputsWeather normalized annual heating usageNumber</v>
      </c>
      <c r="G46" s="69" t="s">
        <v>472</v>
      </c>
      <c r="H46" s="69" t="s">
        <v>476</v>
      </c>
      <c r="I46" s="69" t="s">
        <v>503</v>
      </c>
      <c r="J46" s="69"/>
      <c r="K46" s="65" t="s">
        <v>7</v>
      </c>
      <c r="L46" s="65"/>
      <c r="M46" s="65"/>
      <c r="N46" s="65"/>
      <c r="O46" s="65" t="s">
        <v>296</v>
      </c>
      <c r="P46" s="65"/>
      <c r="Q46" s="65" t="s">
        <v>531</v>
      </c>
    </row>
    <row r="47" spans="2:17" s="29" customFormat="1" x14ac:dyDescent="0.2">
      <c r="B47" s="29" t="str">
        <f t="shared" si="3"/>
        <v>BPI-2400 inputsDetailed model calibration baseload bias errorFraction</v>
      </c>
      <c r="C47" s="29" t="s">
        <v>472</v>
      </c>
      <c r="D47" s="29" t="s">
        <v>485</v>
      </c>
      <c r="E47" s="29" t="s">
        <v>505</v>
      </c>
      <c r="F47" s="29" t="str">
        <f t="shared" si="1"/>
        <v>BPI-2400 inputsWeather regression end dateDate</v>
      </c>
      <c r="G47" s="69" t="s">
        <v>472</v>
      </c>
      <c r="H47" s="69" t="s">
        <v>474</v>
      </c>
      <c r="I47" s="69" t="s">
        <v>357</v>
      </c>
      <c r="J47" s="69"/>
      <c r="K47" s="65" t="s">
        <v>7</v>
      </c>
      <c r="L47" s="65"/>
      <c r="M47" s="65"/>
      <c r="N47" s="65"/>
      <c r="O47" s="65" t="s">
        <v>296</v>
      </c>
      <c r="P47" s="65"/>
      <c r="Q47" s="65" t="s">
        <v>529</v>
      </c>
    </row>
    <row r="48" spans="2:17" s="29" customFormat="1" x14ac:dyDescent="0.2">
      <c r="B48" s="29" t="str">
        <f t="shared" si="3"/>
        <v>BPI-2400 inputsDetailed model calibration heating absolute errorFraction</v>
      </c>
      <c r="C48" s="29" t="s">
        <v>472</v>
      </c>
      <c r="D48" s="29" t="s">
        <v>486</v>
      </c>
      <c r="E48" s="29" t="s">
        <v>505</v>
      </c>
      <c r="F48" s="29" t="str">
        <f t="shared" si="1"/>
        <v>BPI-2400 inputsWeather regression start dateDate</v>
      </c>
      <c r="G48" s="69" t="s">
        <v>472</v>
      </c>
      <c r="H48" s="69" t="s">
        <v>473</v>
      </c>
      <c r="I48" s="69" t="s">
        <v>357</v>
      </c>
      <c r="J48" s="69"/>
      <c r="K48" s="65" t="s">
        <v>7</v>
      </c>
      <c r="L48" s="65"/>
      <c r="M48" s="65"/>
      <c r="N48" s="65"/>
      <c r="O48" s="65" t="s">
        <v>296</v>
      </c>
      <c r="P48" s="65"/>
      <c r="Q48" s="65" t="s">
        <v>528</v>
      </c>
    </row>
    <row r="49" spans="2:17" s="29" customFormat="1" x14ac:dyDescent="0.2">
      <c r="B49" s="29" t="str">
        <f t="shared" si="3"/>
        <v>Carbon monoxide test (test-in)Current conditionNumber (ppm)</v>
      </c>
      <c r="C49" s="29" t="s">
        <v>565</v>
      </c>
      <c r="D49" s="29" t="s">
        <v>119</v>
      </c>
      <c r="E49" s="29" t="s">
        <v>527</v>
      </c>
      <c r="F49" s="29" t="str">
        <f t="shared" si="1"/>
        <v>Carbon monoxide test (test-in)Current conditionNumber (ppm)</v>
      </c>
      <c r="G49" s="58" t="s">
        <v>565</v>
      </c>
      <c r="H49" s="58" t="s">
        <v>119</v>
      </c>
      <c r="I49" s="58" t="s">
        <v>527</v>
      </c>
      <c r="J49" s="58" t="s">
        <v>564</v>
      </c>
      <c r="K49" s="65" t="s">
        <v>7</v>
      </c>
      <c r="L49" s="65"/>
      <c r="M49" s="66"/>
      <c r="N49" s="66"/>
      <c r="O49" s="65" t="s">
        <v>21</v>
      </c>
      <c r="P49" s="65" t="s">
        <v>120</v>
      </c>
      <c r="Q49" s="58" t="s">
        <v>121</v>
      </c>
    </row>
    <row r="50" spans="2:17" s="29" customFormat="1" x14ac:dyDescent="0.2">
      <c r="B50" s="29" t="str">
        <f t="shared" si="3"/>
        <v>Carbon monoxide test (test-in)Poor scenarioNumber (ppm)</v>
      </c>
      <c r="C50" s="29" t="s">
        <v>565</v>
      </c>
      <c r="D50" s="29" t="s">
        <v>123</v>
      </c>
      <c r="E50" s="29" t="s">
        <v>527</v>
      </c>
      <c r="F50" s="29" t="str">
        <f t="shared" si="1"/>
        <v>Carbon monoxide test (test-in)Poor scenarioNumber (ppm)</v>
      </c>
      <c r="G50" s="58" t="s">
        <v>565</v>
      </c>
      <c r="H50" s="58" t="s">
        <v>123</v>
      </c>
      <c r="I50" s="58" t="s">
        <v>527</v>
      </c>
      <c r="J50" s="58"/>
      <c r="K50" s="65" t="s">
        <v>7</v>
      </c>
      <c r="L50" s="65"/>
      <c r="M50" s="66"/>
      <c r="N50" s="66"/>
      <c r="O50" s="65" t="s">
        <v>21</v>
      </c>
      <c r="P50" s="65" t="s">
        <v>120</v>
      </c>
      <c r="Q50" s="58" t="s">
        <v>124</v>
      </c>
    </row>
    <row r="51" spans="2:17" s="29" customFormat="1" x14ac:dyDescent="0.2">
      <c r="B51" s="29" t="str">
        <f t="shared" si="3"/>
        <v>Carbon monoxide test (test-in)Test resultEnumeration</v>
      </c>
      <c r="C51" s="29" t="s">
        <v>565</v>
      </c>
      <c r="D51" s="29" t="s">
        <v>566</v>
      </c>
      <c r="E51" s="29" t="s">
        <v>504</v>
      </c>
      <c r="F51" s="29" t="str">
        <f t="shared" si="1"/>
        <v>Carbon monoxide test (test-in)Test resultEnumeration</v>
      </c>
      <c r="G51" s="58" t="s">
        <v>565</v>
      </c>
      <c r="H51" s="58" t="s">
        <v>566</v>
      </c>
      <c r="I51" s="58" t="s">
        <v>504</v>
      </c>
      <c r="J51" s="58"/>
      <c r="K51" s="65" t="s">
        <v>7</v>
      </c>
      <c r="L51" s="65"/>
      <c r="M51" s="66"/>
      <c r="N51" s="66"/>
      <c r="O51" s="65" t="s">
        <v>21</v>
      </c>
      <c r="P51" s="65" t="s">
        <v>120</v>
      </c>
      <c r="Q51" s="58" t="s">
        <v>122</v>
      </c>
    </row>
    <row r="52" spans="2:17" s="29" customFormat="1" x14ac:dyDescent="0.2">
      <c r="B52" s="29" t="str">
        <f t="shared" si="3"/>
        <v>Carbon monoxide test (test-out)Current conditionNumber (ppm)</v>
      </c>
      <c r="C52" s="29" t="s">
        <v>575</v>
      </c>
      <c r="D52" s="29" t="s">
        <v>119</v>
      </c>
      <c r="E52" s="29" t="s">
        <v>527</v>
      </c>
      <c r="F52" s="29" t="str">
        <f t="shared" si="1"/>
        <v>Carbon monoxide test (test-out)Current conditionNumber (ppm)</v>
      </c>
      <c r="G52" s="58" t="s">
        <v>575</v>
      </c>
      <c r="H52" s="58" t="s">
        <v>119</v>
      </c>
      <c r="I52" s="58" t="s">
        <v>527</v>
      </c>
      <c r="J52" s="58" t="s">
        <v>564</v>
      </c>
      <c r="K52" s="65" t="s">
        <v>138</v>
      </c>
      <c r="L52" s="65"/>
      <c r="M52" s="65" t="s">
        <v>139</v>
      </c>
      <c r="N52" s="65"/>
      <c r="O52" s="65" t="s">
        <v>296</v>
      </c>
      <c r="P52" s="65" t="s">
        <v>120</v>
      </c>
      <c r="Q52" s="58" t="s">
        <v>121</v>
      </c>
    </row>
    <row r="53" spans="2:17" s="29" customFormat="1" x14ac:dyDescent="0.2">
      <c r="B53" s="29" t="str">
        <f t="shared" si="3"/>
        <v>Carbon monoxide test (test-out)Poor scenarioNumber (ppm)</v>
      </c>
      <c r="C53" s="29" t="s">
        <v>575</v>
      </c>
      <c r="D53" s="29" t="s">
        <v>123</v>
      </c>
      <c r="E53" s="29" t="s">
        <v>527</v>
      </c>
      <c r="F53" s="29" t="str">
        <f t="shared" si="1"/>
        <v>Carbon monoxide test (test-out)Poor scenarioNumber (ppm)</v>
      </c>
      <c r="G53" s="58" t="s">
        <v>575</v>
      </c>
      <c r="H53" s="58" t="s">
        <v>123</v>
      </c>
      <c r="I53" s="58" t="s">
        <v>527</v>
      </c>
      <c r="J53" s="58"/>
      <c r="K53" s="65" t="s">
        <v>138</v>
      </c>
      <c r="L53" s="65"/>
      <c r="M53" s="65" t="s">
        <v>139</v>
      </c>
      <c r="N53" s="65"/>
      <c r="O53" s="65" t="s">
        <v>296</v>
      </c>
      <c r="P53" s="65" t="s">
        <v>120</v>
      </c>
      <c r="Q53" s="58" t="s">
        <v>124</v>
      </c>
    </row>
    <row r="54" spans="2:17" s="29" customFormat="1" x14ac:dyDescent="0.2">
      <c r="B54" s="29" t="str">
        <f t="shared" si="3"/>
        <v>Carbon monoxide test (test-out)Test resultEnumeration</v>
      </c>
      <c r="C54" s="29" t="s">
        <v>575</v>
      </c>
      <c r="D54" s="29" t="s">
        <v>566</v>
      </c>
      <c r="E54" s="29" t="s">
        <v>504</v>
      </c>
      <c r="F54" s="29" t="str">
        <f t="shared" si="1"/>
        <v>Carbon monoxide test (test-out)Test resultEnumeration</v>
      </c>
      <c r="G54" s="58" t="s">
        <v>575</v>
      </c>
      <c r="H54" s="58" t="s">
        <v>566</v>
      </c>
      <c r="I54" s="58" t="s">
        <v>504</v>
      </c>
      <c r="J54" s="58"/>
      <c r="K54" s="65" t="s">
        <v>138</v>
      </c>
      <c r="L54" s="65"/>
      <c r="M54" s="65" t="s">
        <v>139</v>
      </c>
      <c r="N54" s="65"/>
      <c r="O54" s="65" t="s">
        <v>296</v>
      </c>
      <c r="P54" s="65" t="s">
        <v>120</v>
      </c>
      <c r="Q54" s="58" t="s">
        <v>122</v>
      </c>
    </row>
    <row r="55" spans="2:17" s="29" customFormat="1" x14ac:dyDescent="0.2">
      <c r="B55" s="29" t="str">
        <f t="shared" si="3"/>
        <v>Combustion appliance test (test-in)Fuel leaks identifiedBoolean</v>
      </c>
      <c r="C55" s="29" t="s">
        <v>716</v>
      </c>
      <c r="D55" s="29" t="s">
        <v>130</v>
      </c>
      <c r="E55" s="29" t="s">
        <v>520</v>
      </c>
      <c r="F55" s="29" t="str">
        <f t="shared" si="1"/>
        <v>Combustion apliance test (test-in)Fuel leaks identifiedBoolean</v>
      </c>
      <c r="G55" s="58" t="s">
        <v>563</v>
      </c>
      <c r="H55" s="58" t="s">
        <v>130</v>
      </c>
      <c r="I55" s="58" t="s">
        <v>520</v>
      </c>
      <c r="J55" s="58"/>
      <c r="K55" s="65" t="s">
        <v>7</v>
      </c>
      <c r="L55" s="65"/>
      <c r="M55" s="65"/>
      <c r="N55" s="65"/>
      <c r="O55" s="65" t="s">
        <v>21</v>
      </c>
      <c r="P55" s="65" t="s">
        <v>120</v>
      </c>
      <c r="Q55" s="58" t="s">
        <v>131</v>
      </c>
    </row>
    <row r="56" spans="2:17" s="29" customFormat="1" x14ac:dyDescent="0.2">
      <c r="B56" s="29" t="str">
        <f t="shared" si="3"/>
        <v>Combustion appliance test (test-in)Leaks addressedBoolean</v>
      </c>
      <c r="C56" s="29" t="s">
        <v>716</v>
      </c>
      <c r="D56" s="29" t="s">
        <v>128</v>
      </c>
      <c r="E56" s="29" t="s">
        <v>520</v>
      </c>
      <c r="F56" s="29" t="str">
        <f t="shared" si="1"/>
        <v>Combustion apliance test (test-in)Leaks addressedBoolean</v>
      </c>
      <c r="G56" s="58" t="s">
        <v>563</v>
      </c>
      <c r="H56" s="58" t="s">
        <v>128</v>
      </c>
      <c r="I56" s="58" t="s">
        <v>520</v>
      </c>
      <c r="J56" s="58"/>
      <c r="K56" s="65" t="s">
        <v>7</v>
      </c>
      <c r="L56" s="65"/>
      <c r="M56" s="65"/>
      <c r="N56" s="65"/>
      <c r="O56" s="65" t="s">
        <v>21</v>
      </c>
      <c r="P56" s="65" t="s">
        <v>120</v>
      </c>
      <c r="Q56" s="58" t="s">
        <v>129</v>
      </c>
    </row>
    <row r="57" spans="2:17" s="29" customFormat="1" x14ac:dyDescent="0.2">
      <c r="B57" s="29" t="str">
        <f t="shared" si="3"/>
        <v>Combustion appliance test (test-in)Maximum ambient CO in living space during auditNumber (ppm)</v>
      </c>
      <c r="C57" s="29" t="s">
        <v>716</v>
      </c>
      <c r="D57" s="29" t="s">
        <v>572</v>
      </c>
      <c r="E57" s="29" t="s">
        <v>527</v>
      </c>
      <c r="F57" s="29" t="str">
        <f t="shared" si="1"/>
        <v>Combustion apliance test (test-in)Maximum ambient CO in living space during auditNumber (ppm)</v>
      </c>
      <c r="G57" s="58" t="s">
        <v>563</v>
      </c>
      <c r="H57" s="58" t="s">
        <v>572</v>
      </c>
      <c r="I57" s="58" t="s">
        <v>527</v>
      </c>
      <c r="J57" s="58" t="s">
        <v>571</v>
      </c>
      <c r="K57" s="65" t="s">
        <v>7</v>
      </c>
      <c r="L57" s="65"/>
      <c r="M57" s="65"/>
      <c r="N57" s="65"/>
      <c r="O57" s="65" t="s">
        <v>21</v>
      </c>
      <c r="P57" s="65" t="s">
        <v>120</v>
      </c>
      <c r="Q57" s="58" t="s">
        <v>132</v>
      </c>
    </row>
    <row r="58" spans="2:17" s="29" customFormat="1" x14ac:dyDescent="0.2">
      <c r="B58" s="29" t="str">
        <f t="shared" si="3"/>
        <v>Combustion appliance test (test-in)Outside temperature at time of flue draft testNumber (degrees F)</v>
      </c>
      <c r="C58" s="29" t="s">
        <v>716</v>
      </c>
      <c r="D58" s="29" t="s">
        <v>133</v>
      </c>
      <c r="E58" s="29" t="s">
        <v>573</v>
      </c>
      <c r="F58" s="29" t="str">
        <f t="shared" si="1"/>
        <v>Combustion apliance test (test-in)Outside temperature at time of flue draft testNumber (degrees F)</v>
      </c>
      <c r="G58" s="58" t="s">
        <v>563</v>
      </c>
      <c r="H58" s="58" t="s">
        <v>133</v>
      </c>
      <c r="I58" s="58" t="s">
        <v>573</v>
      </c>
      <c r="J58" s="58"/>
      <c r="K58" s="65" t="s">
        <v>7</v>
      </c>
      <c r="L58" s="65"/>
      <c r="M58" s="65"/>
      <c r="N58" s="65"/>
      <c r="O58" s="65" t="s">
        <v>21</v>
      </c>
      <c r="P58" s="65" t="s">
        <v>120</v>
      </c>
      <c r="Q58" s="58" t="s">
        <v>134</v>
      </c>
    </row>
    <row r="59" spans="2:17" s="29" customFormat="1" x14ac:dyDescent="0.2">
      <c r="B59" s="29" t="str">
        <f t="shared" si="3"/>
        <v>Combustion appliance test (test-out)Fuel leaks identifiedBoolean</v>
      </c>
      <c r="C59" s="29" t="s">
        <v>717</v>
      </c>
      <c r="D59" s="29" t="s">
        <v>130</v>
      </c>
      <c r="E59" s="29" t="s">
        <v>520</v>
      </c>
      <c r="F59" s="29" t="str">
        <f t="shared" si="1"/>
        <v>Combustion apliance test (test-out)Fuel leaks identifiedBoolean</v>
      </c>
      <c r="G59" s="58" t="s">
        <v>577</v>
      </c>
      <c r="H59" s="58" t="s">
        <v>130</v>
      </c>
      <c r="I59" s="58" t="s">
        <v>520</v>
      </c>
      <c r="J59" s="58"/>
      <c r="K59" s="65" t="s">
        <v>138</v>
      </c>
      <c r="L59" s="65"/>
      <c r="M59" s="65" t="s">
        <v>139</v>
      </c>
      <c r="N59" s="65"/>
      <c r="O59" s="65" t="s">
        <v>296</v>
      </c>
      <c r="P59" s="65" t="s">
        <v>120</v>
      </c>
      <c r="Q59" s="58" t="s">
        <v>131</v>
      </c>
    </row>
    <row r="60" spans="2:17" s="29" customFormat="1" x14ac:dyDescent="0.2">
      <c r="B60" s="29" t="str">
        <f t="shared" si="3"/>
        <v>Combustion appliance test (test-out)Leaks addressedBoolean</v>
      </c>
      <c r="C60" s="29" t="s">
        <v>717</v>
      </c>
      <c r="D60" s="29" t="s">
        <v>128</v>
      </c>
      <c r="E60" s="29" t="s">
        <v>520</v>
      </c>
      <c r="F60" s="29" t="str">
        <f t="shared" si="1"/>
        <v>Combustion apliance test (test-out)Leaks addressedBoolean</v>
      </c>
      <c r="G60" s="58" t="s">
        <v>577</v>
      </c>
      <c r="H60" s="58" t="s">
        <v>128</v>
      </c>
      <c r="I60" s="58" t="s">
        <v>520</v>
      </c>
      <c r="J60" s="58"/>
      <c r="K60" s="65" t="s">
        <v>138</v>
      </c>
      <c r="L60" s="65"/>
      <c r="M60" s="65" t="s">
        <v>139</v>
      </c>
      <c r="N60" s="65"/>
      <c r="O60" s="65" t="s">
        <v>296</v>
      </c>
      <c r="P60" s="65" t="s">
        <v>120</v>
      </c>
      <c r="Q60" s="58" t="s">
        <v>129</v>
      </c>
    </row>
    <row r="61" spans="2:17" s="29" customFormat="1" x14ac:dyDescent="0.2">
      <c r="B61" s="29" t="str">
        <f t="shared" si="3"/>
        <v>Combustion appliance test (test-out)Maximum ambient CO in living space during auditNumber (ppm)</v>
      </c>
      <c r="C61" s="29" t="s">
        <v>717</v>
      </c>
      <c r="D61" s="29" t="s">
        <v>572</v>
      </c>
      <c r="E61" s="29" t="s">
        <v>527</v>
      </c>
      <c r="F61" s="29" t="str">
        <f t="shared" si="1"/>
        <v>Combustion apliance test (test-out)Maximum ambient CO in living space during auditNumber (ppm)</v>
      </c>
      <c r="G61" s="58" t="s">
        <v>577</v>
      </c>
      <c r="H61" s="58" t="s">
        <v>572</v>
      </c>
      <c r="I61" s="58" t="s">
        <v>527</v>
      </c>
      <c r="J61" s="58" t="s">
        <v>571</v>
      </c>
      <c r="K61" s="65" t="s">
        <v>138</v>
      </c>
      <c r="L61" s="65"/>
      <c r="M61" s="65" t="s">
        <v>139</v>
      </c>
      <c r="N61" s="65"/>
      <c r="O61" s="65" t="s">
        <v>296</v>
      </c>
      <c r="P61" s="65" t="s">
        <v>120</v>
      </c>
      <c r="Q61" s="58" t="s">
        <v>132</v>
      </c>
    </row>
    <row r="62" spans="2:17" s="29" customFormat="1" x14ac:dyDescent="0.2">
      <c r="B62" s="29" t="str">
        <f t="shared" si="3"/>
        <v>Combustion appliance test (test-out)NotesText</v>
      </c>
      <c r="C62" s="29" t="s">
        <v>717</v>
      </c>
      <c r="D62" s="29" t="s">
        <v>114</v>
      </c>
      <c r="E62" s="29" t="s">
        <v>516</v>
      </c>
      <c r="F62" s="29" t="str">
        <f t="shared" si="1"/>
        <v>Combustion apliance test (test-out)NotesText</v>
      </c>
      <c r="G62" s="58" t="s">
        <v>577</v>
      </c>
      <c r="H62" s="58" t="s">
        <v>114</v>
      </c>
      <c r="I62" s="58" t="s">
        <v>516</v>
      </c>
      <c r="J62" s="58"/>
      <c r="K62" s="65" t="s">
        <v>140</v>
      </c>
      <c r="L62" s="65"/>
      <c r="M62" s="65" t="s">
        <v>139</v>
      </c>
      <c r="N62" s="65"/>
      <c r="O62" s="65" t="s">
        <v>296</v>
      </c>
      <c r="P62" s="65" t="s">
        <v>120</v>
      </c>
      <c r="Q62" s="58" t="s">
        <v>141</v>
      </c>
    </row>
    <row r="63" spans="2:17" s="29" customFormat="1" x14ac:dyDescent="0.2">
      <c r="B63" s="29" t="str">
        <f t="shared" si="3"/>
        <v>Combustion appliance test (test-out)Outside temperature at time of flue draft testNumber (degrees F)</v>
      </c>
      <c r="C63" s="29" t="s">
        <v>717</v>
      </c>
      <c r="D63" s="29" t="s">
        <v>133</v>
      </c>
      <c r="E63" s="29" t="s">
        <v>573</v>
      </c>
      <c r="F63" s="29" t="str">
        <f t="shared" si="1"/>
        <v>Combustion apliance test (test-out)Outside temperature at time of flue draft testNumber (degrees F)</v>
      </c>
      <c r="G63" s="58" t="s">
        <v>577</v>
      </c>
      <c r="H63" s="58" t="s">
        <v>133</v>
      </c>
      <c r="I63" s="58" t="s">
        <v>573</v>
      </c>
      <c r="J63" s="58"/>
      <c r="K63" s="65" t="s">
        <v>140</v>
      </c>
      <c r="L63" s="65"/>
      <c r="M63" s="65" t="s">
        <v>139</v>
      </c>
      <c r="N63" s="65"/>
      <c r="O63" s="65" t="s">
        <v>296</v>
      </c>
      <c r="P63" s="65" t="s">
        <v>120</v>
      </c>
      <c r="Q63" s="58" t="s">
        <v>134</v>
      </c>
    </row>
    <row r="64" spans="2:17" s="29" customFormat="1" x14ac:dyDescent="0.2">
      <c r="B64" s="29" t="str">
        <f t="shared" si="3"/>
        <v>Combustion appliance zone (test-in)Amount ambient CO in CAZ during testingNumber (ppm)</v>
      </c>
      <c r="C64" s="29" t="s">
        <v>559</v>
      </c>
      <c r="D64" s="29" t="s">
        <v>107</v>
      </c>
      <c r="E64" s="29" t="s">
        <v>527</v>
      </c>
      <c r="F64" s="29" t="str">
        <f t="shared" si="1"/>
        <v>Combustion appliance zone (test-in)Amount ambient CO in CAZ during testingNumber (ppm)</v>
      </c>
      <c r="G64" s="58" t="s">
        <v>559</v>
      </c>
      <c r="H64" s="58" t="s">
        <v>107</v>
      </c>
      <c r="I64" s="58" t="s">
        <v>527</v>
      </c>
      <c r="J64" s="58"/>
      <c r="K64" s="65" t="s">
        <v>7</v>
      </c>
      <c r="L64" s="65"/>
      <c r="M64" s="66"/>
      <c r="N64" s="66"/>
      <c r="O64" s="65" t="s">
        <v>21</v>
      </c>
      <c r="P64" s="66"/>
      <c r="Q64" s="58" t="s">
        <v>108</v>
      </c>
    </row>
    <row r="65" spans="2:17" s="29" customFormat="1" x14ac:dyDescent="0.2">
      <c r="B65" s="29" t="str">
        <f t="shared" si="3"/>
        <v>Combustion appliance zone (test-in)CAZ depressurization limitNumber (Pa)</v>
      </c>
      <c r="C65" s="29" t="s">
        <v>559</v>
      </c>
      <c r="D65" s="29" t="s">
        <v>109</v>
      </c>
      <c r="E65" s="29" t="s">
        <v>526</v>
      </c>
      <c r="F65" s="29" t="str">
        <f t="shared" si="1"/>
        <v>Combustion appliance zone (test-in)CAZ depressurization limitNumber (Pa)</v>
      </c>
      <c r="G65" s="58" t="s">
        <v>559</v>
      </c>
      <c r="H65" s="58" t="s">
        <v>109</v>
      </c>
      <c r="I65" s="58" t="s">
        <v>526</v>
      </c>
      <c r="J65" s="58" t="s">
        <v>525</v>
      </c>
      <c r="K65" s="65" t="s">
        <v>7</v>
      </c>
      <c r="L65" s="65"/>
      <c r="M65" s="66"/>
      <c r="N65" s="66"/>
      <c r="O65" s="65" t="s">
        <v>21</v>
      </c>
      <c r="P65" s="66"/>
      <c r="Q65" s="58" t="s">
        <v>110</v>
      </c>
    </row>
    <row r="66" spans="2:17" s="29" customFormat="1" x14ac:dyDescent="0.2">
      <c r="B66" s="29" t="str">
        <f t="shared" si="3"/>
        <v>Combustion appliance zone (test-in)Depressurization finding poor caseEnumeration</v>
      </c>
      <c r="C66" s="29" t="s">
        <v>559</v>
      </c>
      <c r="D66" s="29" t="s">
        <v>111</v>
      </c>
      <c r="E66" s="29" t="s">
        <v>504</v>
      </c>
      <c r="F66" s="29" t="str">
        <f t="shared" si="1"/>
        <v>Combustion appliance zone (test-in)Depressurization finding poor caseEnumeration</v>
      </c>
      <c r="G66" s="58" t="s">
        <v>559</v>
      </c>
      <c r="H66" s="58" t="s">
        <v>111</v>
      </c>
      <c r="I66" s="58" t="s">
        <v>504</v>
      </c>
      <c r="J66" s="58"/>
      <c r="K66" s="65" t="s">
        <v>7</v>
      </c>
      <c r="L66" s="65"/>
      <c r="M66" s="66"/>
      <c r="N66" s="66"/>
      <c r="O66" s="65" t="s">
        <v>21</v>
      </c>
      <c r="P66" s="66"/>
      <c r="Q66" s="58" t="s">
        <v>112</v>
      </c>
    </row>
    <row r="67" spans="2:17" s="29" customFormat="1" x14ac:dyDescent="0.2">
      <c r="B67" s="29" t="str">
        <f t="shared" ref="B67:B89" si="4">C67&amp;D67&amp;E67</f>
        <v>Combustion appliance zone (test-in)NotesText</v>
      </c>
      <c r="C67" s="29" t="s">
        <v>559</v>
      </c>
      <c r="D67" s="29" t="s">
        <v>114</v>
      </c>
      <c r="E67" s="29" t="s">
        <v>516</v>
      </c>
      <c r="F67" s="29" t="str">
        <f t="shared" si="1"/>
        <v>Combustion appliance zone (test-in)NotesText</v>
      </c>
      <c r="G67" s="58" t="s">
        <v>559</v>
      </c>
      <c r="H67" s="58" t="s">
        <v>114</v>
      </c>
      <c r="I67" s="58" t="s">
        <v>516</v>
      </c>
      <c r="J67" s="58"/>
      <c r="K67" s="65" t="s">
        <v>7</v>
      </c>
      <c r="L67" s="65"/>
      <c r="M67" s="65"/>
      <c r="N67" s="65"/>
      <c r="O67" s="65" t="s">
        <v>21</v>
      </c>
      <c r="P67" s="65"/>
      <c r="Q67" s="58" t="s">
        <v>115</v>
      </c>
    </row>
    <row r="68" spans="2:17" s="29" customFormat="1" x14ac:dyDescent="0.2">
      <c r="B68" s="29" t="str">
        <f t="shared" si="4"/>
        <v>Combustion appliance zone (test-in)Pressure (poor case)Number (Pa)</v>
      </c>
      <c r="C68" s="29" t="s">
        <v>559</v>
      </c>
      <c r="D68" s="29" t="s">
        <v>561</v>
      </c>
      <c r="E68" s="29" t="s">
        <v>526</v>
      </c>
      <c r="F68" s="29" t="str">
        <f t="shared" ref="F68:F131" si="5">G68&amp;H68&amp;I68</f>
        <v>Combustion appliance zone (test-in)Pressure (poor case)Number (Pa)</v>
      </c>
      <c r="G68" s="58" t="s">
        <v>559</v>
      </c>
      <c r="H68" s="58" t="s">
        <v>561</v>
      </c>
      <c r="I68" s="58" t="s">
        <v>526</v>
      </c>
      <c r="J68" s="58" t="s">
        <v>560</v>
      </c>
      <c r="K68" s="65" t="s">
        <v>7</v>
      </c>
      <c r="L68" s="65"/>
      <c r="M68" s="66"/>
      <c r="N68" s="66"/>
      <c r="O68" s="65" t="s">
        <v>21</v>
      </c>
      <c r="P68" s="66"/>
      <c r="Q68" s="58" t="s">
        <v>113</v>
      </c>
    </row>
    <row r="69" spans="2:17" s="29" customFormat="1" x14ac:dyDescent="0.2">
      <c r="B69" s="29" t="str">
        <f t="shared" si="4"/>
        <v>Combustion appliance test (test-in)CAZ applianceSystem ID</v>
      </c>
      <c r="C69" s="29" t="s">
        <v>716</v>
      </c>
      <c r="D69" s="29" t="s">
        <v>562</v>
      </c>
      <c r="E69" s="29" t="s">
        <v>117</v>
      </c>
      <c r="F69" s="29" t="str">
        <f t="shared" si="5"/>
        <v>Combustion appliance zone (test-in)CAZ applianceSystem ID</v>
      </c>
      <c r="G69" s="58" t="s">
        <v>559</v>
      </c>
      <c r="H69" s="58" t="s">
        <v>562</v>
      </c>
      <c r="I69" s="58" t="s">
        <v>117</v>
      </c>
      <c r="J69" s="65"/>
      <c r="K69" s="65" t="s">
        <v>7</v>
      </c>
      <c r="L69" s="65"/>
      <c r="M69" s="65"/>
      <c r="N69" s="65"/>
      <c r="O69" s="65" t="s">
        <v>21</v>
      </c>
      <c r="P69" s="65"/>
      <c r="Q69" s="58" t="s">
        <v>118</v>
      </c>
    </row>
    <row r="70" spans="2:17" s="29" customFormat="1" x14ac:dyDescent="0.2">
      <c r="B70" s="29" t="str">
        <f t="shared" si="4"/>
        <v>Combustion appliance zone (test-out)Amount ambient CO in CAZ during testingNumber (ppm)</v>
      </c>
      <c r="C70" s="29" t="s">
        <v>574</v>
      </c>
      <c r="D70" s="29" t="s">
        <v>107</v>
      </c>
      <c r="E70" s="29" t="s">
        <v>527</v>
      </c>
      <c r="F70" s="29" t="str">
        <f t="shared" si="5"/>
        <v>Combustion appliance zone (test-out)Amount ambient CO in CAZ during testingNumber (ppm)</v>
      </c>
      <c r="G70" s="58" t="s">
        <v>574</v>
      </c>
      <c r="H70" s="58" t="s">
        <v>107</v>
      </c>
      <c r="I70" s="58" t="s">
        <v>527</v>
      </c>
      <c r="J70" s="58"/>
      <c r="K70" s="65" t="s">
        <v>20</v>
      </c>
      <c r="L70" s="65"/>
      <c r="M70" s="65"/>
      <c r="N70" s="65"/>
      <c r="O70" s="65" t="s">
        <v>296</v>
      </c>
      <c r="P70" s="65"/>
      <c r="Q70" s="58" t="s">
        <v>108</v>
      </c>
    </row>
    <row r="71" spans="2:17" s="29" customFormat="1" x14ac:dyDescent="0.2">
      <c r="B71" s="29" t="str">
        <f t="shared" si="4"/>
        <v>Combustion appliance zone (test-out)CAZ applianceSystem ID</v>
      </c>
      <c r="C71" s="29" t="s">
        <v>574</v>
      </c>
      <c r="D71" s="29" t="s">
        <v>562</v>
      </c>
      <c r="E71" s="29" t="s">
        <v>117</v>
      </c>
      <c r="F71" s="29" t="str">
        <f t="shared" si="5"/>
        <v>Combustion appliance zone (test-out)CAZ applianceSystem ID</v>
      </c>
      <c r="G71" s="58" t="s">
        <v>574</v>
      </c>
      <c r="H71" s="58" t="s">
        <v>562</v>
      </c>
      <c r="I71" s="58" t="s">
        <v>117</v>
      </c>
      <c r="J71" s="65"/>
      <c r="K71" s="65" t="s">
        <v>138</v>
      </c>
      <c r="L71" s="65"/>
      <c r="M71" s="65" t="s">
        <v>139</v>
      </c>
      <c r="N71" s="65"/>
      <c r="O71" s="65" t="s">
        <v>296</v>
      </c>
      <c r="P71" s="66"/>
      <c r="Q71" s="58" t="s">
        <v>118</v>
      </c>
    </row>
    <row r="72" spans="2:17" s="29" customFormat="1" x14ac:dyDescent="0.2">
      <c r="B72" s="29" t="str">
        <f t="shared" si="4"/>
        <v>Combustion appliance zone (test-out)CAZ depressurization limitNumber (Pa)</v>
      </c>
      <c r="C72" s="29" t="s">
        <v>574</v>
      </c>
      <c r="D72" s="29" t="s">
        <v>109</v>
      </c>
      <c r="E72" s="29" t="s">
        <v>526</v>
      </c>
      <c r="F72" s="29" t="str">
        <f t="shared" si="5"/>
        <v>Combustion appliance zone (test-out)CAZ depressurization limitNumber (Pa)</v>
      </c>
      <c r="G72" s="58" t="s">
        <v>574</v>
      </c>
      <c r="H72" s="58" t="s">
        <v>109</v>
      </c>
      <c r="I72" s="58" t="s">
        <v>526</v>
      </c>
      <c r="J72" s="58" t="s">
        <v>525</v>
      </c>
      <c r="K72" s="65" t="s">
        <v>20</v>
      </c>
      <c r="L72" s="65"/>
      <c r="M72" s="65" t="s">
        <v>116</v>
      </c>
      <c r="N72" s="65"/>
      <c r="O72" s="65" t="s">
        <v>296</v>
      </c>
      <c r="P72" s="65"/>
      <c r="Q72" s="58" t="s">
        <v>110</v>
      </c>
    </row>
    <row r="73" spans="2:17" s="29" customFormat="1" x14ac:dyDescent="0.2">
      <c r="B73" s="29" t="str">
        <f t="shared" si="4"/>
        <v>Combustion appliance zone (test-out)Depressurization finding poor caseEnumeration</v>
      </c>
      <c r="C73" s="29" t="s">
        <v>574</v>
      </c>
      <c r="D73" s="29" t="s">
        <v>111</v>
      </c>
      <c r="E73" s="29" t="s">
        <v>504</v>
      </c>
      <c r="F73" s="29" t="str">
        <f t="shared" si="5"/>
        <v>Combustion appliance zone (test-out)Depressurization finding poor caseEnumeration</v>
      </c>
      <c r="G73" s="58" t="s">
        <v>574</v>
      </c>
      <c r="H73" s="58" t="s">
        <v>111</v>
      </c>
      <c r="I73" s="58" t="s">
        <v>504</v>
      </c>
      <c r="J73" s="58"/>
      <c r="K73" s="65" t="s">
        <v>20</v>
      </c>
      <c r="L73" s="65"/>
      <c r="M73" s="65" t="s">
        <v>116</v>
      </c>
      <c r="N73" s="65"/>
      <c r="O73" s="65" t="s">
        <v>296</v>
      </c>
      <c r="P73" s="65"/>
      <c r="Q73" s="58" t="s">
        <v>112</v>
      </c>
    </row>
    <row r="74" spans="2:17" s="29" customFormat="1" x14ac:dyDescent="0.2">
      <c r="B74" s="29" t="str">
        <f t="shared" si="4"/>
        <v>Combustion appliance zone (test-out)NotesText</v>
      </c>
      <c r="C74" s="29" t="s">
        <v>574</v>
      </c>
      <c r="D74" s="29" t="s">
        <v>114</v>
      </c>
      <c r="E74" s="29" t="s">
        <v>516</v>
      </c>
      <c r="F74" s="29" t="str">
        <f t="shared" si="5"/>
        <v>Combustion appliance zone (test-out)NotesText</v>
      </c>
      <c r="G74" s="58" t="s">
        <v>574</v>
      </c>
      <c r="H74" s="58" t="s">
        <v>114</v>
      </c>
      <c r="I74" s="58" t="s">
        <v>516</v>
      </c>
      <c r="J74" s="58"/>
      <c r="K74" s="65" t="s">
        <v>7</v>
      </c>
      <c r="L74" s="65"/>
      <c r="M74" s="66"/>
      <c r="N74" s="66"/>
      <c r="O74" s="65" t="s">
        <v>296</v>
      </c>
      <c r="P74" s="66"/>
      <c r="Q74" s="58" t="s">
        <v>115</v>
      </c>
    </row>
    <row r="75" spans="2:17" s="29" customFormat="1" x14ac:dyDescent="0.2">
      <c r="B75" s="29" t="str">
        <f t="shared" si="4"/>
        <v>Combustion appliance zone (test-out)Pressure (poor case)Number (Pa)</v>
      </c>
      <c r="C75" s="29" t="s">
        <v>574</v>
      </c>
      <c r="D75" s="29" t="s">
        <v>561</v>
      </c>
      <c r="E75" s="29" t="s">
        <v>526</v>
      </c>
      <c r="F75" s="29" t="str">
        <f t="shared" si="5"/>
        <v>Combustion appliance zone (test-out)Pressure (poor case)Number (Pa)</v>
      </c>
      <c r="G75" s="58" t="s">
        <v>574</v>
      </c>
      <c r="H75" s="58" t="s">
        <v>561</v>
      </c>
      <c r="I75" s="58" t="s">
        <v>526</v>
      </c>
      <c r="J75" s="58" t="s">
        <v>560</v>
      </c>
      <c r="K75" s="65" t="s">
        <v>20</v>
      </c>
      <c r="L75" s="65"/>
      <c r="M75" s="65" t="s">
        <v>116</v>
      </c>
      <c r="N75" s="65"/>
      <c r="O75" s="65" t="s">
        <v>296</v>
      </c>
      <c r="P75" s="66"/>
      <c r="Q75" s="58" t="s">
        <v>113</v>
      </c>
    </row>
    <row r="76" spans="2:17" s="29" customFormat="1" x14ac:dyDescent="0.2">
      <c r="B76" s="33" t="str">
        <f t="shared" si="4"/>
        <v>Combustion ventilationVenting system typeEnumeration</v>
      </c>
      <c r="C76" s="33" t="s">
        <v>554</v>
      </c>
      <c r="D76" s="33" t="s">
        <v>170</v>
      </c>
      <c r="E76" s="33" t="s">
        <v>504</v>
      </c>
      <c r="F76" s="29" t="str">
        <f>G76&amp;H76&amp;I76</f>
        <v>Combustion ventilation Venting system typeEnumeration</v>
      </c>
      <c r="G76" s="65" t="s">
        <v>665</v>
      </c>
      <c r="H76" s="65" t="s">
        <v>170</v>
      </c>
      <c r="I76" s="65" t="s">
        <v>504</v>
      </c>
      <c r="J76" s="65"/>
      <c r="K76" s="65" t="s">
        <v>20</v>
      </c>
      <c r="L76" s="65"/>
      <c r="M76" s="66"/>
      <c r="N76" s="66"/>
      <c r="O76" s="65" t="s">
        <v>296</v>
      </c>
      <c r="P76" s="65" t="s">
        <v>171</v>
      </c>
      <c r="Q76" s="65" t="s">
        <v>172</v>
      </c>
    </row>
    <row r="77" spans="2:17" s="29" customFormat="1" x14ac:dyDescent="0.2">
      <c r="B77" s="29" t="str">
        <f t="shared" si="4"/>
        <v>Contractor informationEmail addressText</v>
      </c>
      <c r="C77" s="29" t="s">
        <v>29</v>
      </c>
      <c r="D77" s="29" t="s">
        <v>30</v>
      </c>
      <c r="E77" s="29" t="s">
        <v>516</v>
      </c>
      <c r="F77" s="29" t="str">
        <f t="shared" si="5"/>
        <v>Contractor informationEmail addressText</v>
      </c>
      <c r="G77" s="58" t="s">
        <v>29</v>
      </c>
      <c r="H77" s="58" t="s">
        <v>30</v>
      </c>
      <c r="I77" s="58" t="s">
        <v>516</v>
      </c>
      <c r="J77" s="65"/>
      <c r="K77" s="65" t="s">
        <v>20</v>
      </c>
      <c r="L77" s="65"/>
      <c r="M77" s="66"/>
      <c r="N77" s="66"/>
      <c r="O77" s="65" t="s">
        <v>31</v>
      </c>
      <c r="P77" s="66"/>
      <c r="Q77" s="58" t="s">
        <v>32</v>
      </c>
    </row>
    <row r="78" spans="2:17" s="29" customFormat="1" x14ac:dyDescent="0.2">
      <c r="B78" s="29" t="str">
        <f t="shared" si="4"/>
        <v>Contractor informationFirst nameText</v>
      </c>
      <c r="C78" s="29" t="s">
        <v>29</v>
      </c>
      <c r="D78" s="29" t="s">
        <v>33</v>
      </c>
      <c r="E78" s="29" t="s">
        <v>516</v>
      </c>
      <c r="F78" s="29" t="str">
        <f t="shared" si="5"/>
        <v>Contractor informationFirst nameText</v>
      </c>
      <c r="G78" s="58" t="s">
        <v>29</v>
      </c>
      <c r="H78" s="58" t="s">
        <v>33</v>
      </c>
      <c r="I78" s="58" t="s">
        <v>516</v>
      </c>
      <c r="J78" s="65"/>
      <c r="K78" s="65" t="s">
        <v>20</v>
      </c>
      <c r="L78" s="65"/>
      <c r="M78" s="66"/>
      <c r="N78" s="66"/>
      <c r="O78" s="65" t="s">
        <v>31</v>
      </c>
      <c r="P78" s="66"/>
      <c r="Q78" s="58" t="s">
        <v>34</v>
      </c>
    </row>
    <row r="79" spans="2:17" s="29" customFormat="1" x14ac:dyDescent="0.2">
      <c r="B79" s="29" t="str">
        <f t="shared" si="4"/>
        <v>Contractor informationLast nameText</v>
      </c>
      <c r="C79" s="29" t="s">
        <v>29</v>
      </c>
      <c r="D79" s="29" t="s">
        <v>35</v>
      </c>
      <c r="E79" s="29" t="s">
        <v>516</v>
      </c>
      <c r="F79" s="29" t="str">
        <f t="shared" si="5"/>
        <v>Contractor informationLast nameText</v>
      </c>
      <c r="G79" s="58" t="s">
        <v>29</v>
      </c>
      <c r="H79" s="58" t="s">
        <v>35</v>
      </c>
      <c r="I79" s="58" t="s">
        <v>516</v>
      </c>
      <c r="J79" s="65"/>
      <c r="K79" s="65" t="s">
        <v>20</v>
      </c>
      <c r="L79" s="65"/>
      <c r="M79" s="66"/>
      <c r="N79" s="66"/>
      <c r="O79" s="65" t="s">
        <v>31</v>
      </c>
      <c r="P79" s="66"/>
      <c r="Q79" s="58" t="s">
        <v>36</v>
      </c>
    </row>
    <row r="80" spans="2:17" s="29" customFormat="1" x14ac:dyDescent="0.2">
      <c r="B80" s="29" t="str">
        <f t="shared" si="4"/>
        <v>Cooling systemCapacityNumber (Btuh)</v>
      </c>
      <c r="C80" s="29" t="s">
        <v>465</v>
      </c>
      <c r="D80" s="29" t="s">
        <v>466</v>
      </c>
      <c r="E80" s="29" t="s">
        <v>517</v>
      </c>
      <c r="F80" s="29" t="str">
        <f t="shared" si="5"/>
        <v>Cooling system (existing)Annual cooling efficiency unitEnumeration</v>
      </c>
      <c r="G80" s="58" t="s">
        <v>625</v>
      </c>
      <c r="H80" s="58" t="s">
        <v>38</v>
      </c>
      <c r="I80" s="58" t="s">
        <v>504</v>
      </c>
      <c r="J80" s="58"/>
      <c r="K80" s="65" t="s">
        <v>20</v>
      </c>
      <c r="L80" s="65" t="s">
        <v>655</v>
      </c>
      <c r="M80" s="65"/>
      <c r="N80" s="65"/>
      <c r="O80" s="65" t="s">
        <v>21</v>
      </c>
      <c r="P80" s="65"/>
      <c r="Q80" s="65" t="s">
        <v>39</v>
      </c>
    </row>
    <row r="81" spans="2:17" s="29" customFormat="1" x14ac:dyDescent="0.2">
      <c r="B81" s="29" t="str">
        <f t="shared" si="4"/>
        <v>Cooling systemAnnual cooling efficiency unitsEnumeration</v>
      </c>
      <c r="C81" s="29" t="s">
        <v>465</v>
      </c>
      <c r="D81" s="29" t="s">
        <v>143</v>
      </c>
      <c r="E81" s="29" t="s">
        <v>504</v>
      </c>
      <c r="F81" s="29" t="str">
        <f t="shared" si="5"/>
        <v>Cooling system (existing)Annual cooling efficiency valueNumber</v>
      </c>
      <c r="G81" s="58" t="s">
        <v>625</v>
      </c>
      <c r="H81" s="58" t="s">
        <v>40</v>
      </c>
      <c r="I81" s="58" t="s">
        <v>503</v>
      </c>
      <c r="J81" s="58"/>
      <c r="K81" s="65" t="s">
        <v>20</v>
      </c>
      <c r="L81" s="65" t="s">
        <v>655</v>
      </c>
      <c r="M81" s="65"/>
      <c r="N81" s="65"/>
      <c r="O81" s="65" t="s">
        <v>21</v>
      </c>
      <c r="P81" s="65"/>
      <c r="Q81" s="65" t="s">
        <v>41</v>
      </c>
    </row>
    <row r="82" spans="2:17" s="29" customFormat="1" x14ac:dyDescent="0.2">
      <c r="B82" s="29" t="str">
        <f t="shared" si="4"/>
        <v>Cooling systemAnnual cooling efficiency valueNumber</v>
      </c>
      <c r="C82" s="29" t="s">
        <v>465</v>
      </c>
      <c r="D82" s="29" t="s">
        <v>40</v>
      </c>
      <c r="E82" s="29" t="s">
        <v>503</v>
      </c>
      <c r="F82" s="29" t="str">
        <f t="shared" si="5"/>
        <v>Cooling system (existing)CapacityNumber (Btuh)</v>
      </c>
      <c r="G82" s="58" t="s">
        <v>625</v>
      </c>
      <c r="H82" s="58" t="s">
        <v>466</v>
      </c>
      <c r="I82" s="58" t="s">
        <v>517</v>
      </c>
      <c r="J82" s="58"/>
      <c r="K82" s="65" t="s">
        <v>20</v>
      </c>
      <c r="L82" s="65"/>
      <c r="M82" s="65"/>
      <c r="N82" s="65"/>
      <c r="O82" s="65" t="s">
        <v>21</v>
      </c>
      <c r="P82" s="65"/>
      <c r="Q82" s="65" t="s">
        <v>37</v>
      </c>
    </row>
    <row r="83" spans="2:17" s="29" customFormat="1" x14ac:dyDescent="0.2">
      <c r="B83" s="29" t="str">
        <f t="shared" si="4"/>
        <v>Cooling systemFraction of cooling load servedFraction</v>
      </c>
      <c r="C83" s="29" t="s">
        <v>465</v>
      </c>
      <c r="D83" s="29" t="s">
        <v>42</v>
      </c>
      <c r="E83" s="29" t="s">
        <v>505</v>
      </c>
      <c r="F83" s="29" t="str">
        <f t="shared" si="5"/>
        <v>Cooling system (existing)Cooling system typeEnumeration</v>
      </c>
      <c r="G83" s="58" t="s">
        <v>625</v>
      </c>
      <c r="H83" s="58" t="s">
        <v>49</v>
      </c>
      <c r="I83" s="58" t="s">
        <v>504</v>
      </c>
      <c r="J83" s="58"/>
      <c r="K83" s="65" t="s">
        <v>20</v>
      </c>
      <c r="L83" s="65"/>
      <c r="M83" s="65"/>
      <c r="N83" s="65"/>
      <c r="O83" s="65" t="s">
        <v>21</v>
      </c>
      <c r="P83" s="65"/>
      <c r="Q83" s="65" t="s">
        <v>50</v>
      </c>
    </row>
    <row r="84" spans="2:17" s="29" customFormat="1" x14ac:dyDescent="0.2">
      <c r="B84" s="29" t="str">
        <f t="shared" si="4"/>
        <v>Cooling systemFuel Enumeration</v>
      </c>
      <c r="C84" s="29" t="s">
        <v>465</v>
      </c>
      <c r="D84" s="29" t="s">
        <v>6</v>
      </c>
      <c r="E84" s="29" t="s">
        <v>504</v>
      </c>
      <c r="F84" s="29" t="str">
        <f t="shared" si="5"/>
        <v>Cooling system (existing)Fraction of cooling load servedFraction</v>
      </c>
      <c r="G84" s="58" t="s">
        <v>625</v>
      </c>
      <c r="H84" s="58" t="s">
        <v>42</v>
      </c>
      <c r="I84" s="58" t="s">
        <v>505</v>
      </c>
      <c r="J84" s="58"/>
      <c r="K84" s="65" t="s">
        <v>20</v>
      </c>
      <c r="L84" s="65"/>
      <c r="M84" s="65"/>
      <c r="N84" s="65"/>
      <c r="O84" s="65" t="s">
        <v>21</v>
      </c>
      <c r="P84" s="65"/>
      <c r="Q84" s="65" t="s">
        <v>43</v>
      </c>
    </row>
    <row r="85" spans="2:17" s="29" customFormat="1" x14ac:dyDescent="0.2">
      <c r="B85" s="29" t="str">
        <f t="shared" si="4"/>
        <v>Cooling systemManufacturerText</v>
      </c>
      <c r="C85" s="29" t="s">
        <v>465</v>
      </c>
      <c r="D85" s="29" t="s">
        <v>45</v>
      </c>
      <c r="E85" s="29" t="s">
        <v>516</v>
      </c>
      <c r="F85" s="29" t="str">
        <f t="shared" si="5"/>
        <v>Cooling system (existing)Fuel Enumeration</v>
      </c>
      <c r="G85" s="58" t="s">
        <v>625</v>
      </c>
      <c r="H85" s="58" t="s">
        <v>6</v>
      </c>
      <c r="I85" s="58" t="s">
        <v>504</v>
      </c>
      <c r="J85" s="58"/>
      <c r="K85" s="65" t="s">
        <v>20</v>
      </c>
      <c r="L85" s="65"/>
      <c r="M85" s="66"/>
      <c r="N85" s="66"/>
      <c r="O85" s="65" t="s">
        <v>21</v>
      </c>
      <c r="P85" s="66"/>
      <c r="Q85" s="65" t="s">
        <v>44</v>
      </c>
    </row>
    <row r="86" spans="2:17" s="29" customFormat="1" x14ac:dyDescent="0.2">
      <c r="B86" s="29" t="str">
        <f t="shared" si="4"/>
        <v>Cooling systemModel numberText</v>
      </c>
      <c r="C86" s="29" t="s">
        <v>465</v>
      </c>
      <c r="D86" s="29" t="s">
        <v>47</v>
      </c>
      <c r="E86" s="29" t="s">
        <v>516</v>
      </c>
      <c r="F86" s="29" t="str">
        <f t="shared" si="5"/>
        <v>Cooling system (existing)ManufacturerText</v>
      </c>
      <c r="G86" s="58" t="s">
        <v>625</v>
      </c>
      <c r="H86" s="58" t="s">
        <v>45</v>
      </c>
      <c r="I86" s="58" t="s">
        <v>516</v>
      </c>
      <c r="J86" s="58"/>
      <c r="K86" s="65" t="s">
        <v>7</v>
      </c>
      <c r="L86" s="65"/>
      <c r="M86" s="66"/>
      <c r="N86" s="66"/>
      <c r="O86" s="65" t="s">
        <v>21</v>
      </c>
      <c r="P86" s="66"/>
      <c r="Q86" s="65" t="s">
        <v>46</v>
      </c>
    </row>
    <row r="87" spans="2:17" s="29" customFormat="1" x14ac:dyDescent="0.2">
      <c r="B87" s="29" t="str">
        <f t="shared" si="4"/>
        <v>Cooling systemCooling system typeEnumeration</v>
      </c>
      <c r="C87" s="29" t="s">
        <v>465</v>
      </c>
      <c r="D87" s="29" t="s">
        <v>49</v>
      </c>
      <c r="E87" s="29" t="s">
        <v>504</v>
      </c>
      <c r="F87" s="29" t="str">
        <f t="shared" si="5"/>
        <v>Cooling system (existing)Model numberText</v>
      </c>
      <c r="G87" s="58" t="s">
        <v>625</v>
      </c>
      <c r="H87" s="58" t="s">
        <v>47</v>
      </c>
      <c r="I87" s="58" t="s">
        <v>516</v>
      </c>
      <c r="J87" s="58"/>
      <c r="K87" s="65" t="s">
        <v>7</v>
      </c>
      <c r="L87" s="65"/>
      <c r="M87" s="65"/>
      <c r="N87" s="65"/>
      <c r="O87" s="65" t="s">
        <v>21</v>
      </c>
      <c r="P87" s="65"/>
      <c r="Q87" s="65" t="s">
        <v>48</v>
      </c>
    </row>
    <row r="88" spans="2:17" s="29" customFormat="1" x14ac:dyDescent="0.2">
      <c r="B88" s="29" t="str">
        <f t="shared" si="4"/>
        <v>Cooling systemModel yearNumber</v>
      </c>
      <c r="C88" s="29" t="s">
        <v>465</v>
      </c>
      <c r="D88" s="29" t="s">
        <v>51</v>
      </c>
      <c r="E88" s="29" t="s">
        <v>503</v>
      </c>
      <c r="F88" s="29" t="str">
        <f t="shared" si="5"/>
        <v>Cooling system (existing)Model yearNumber</v>
      </c>
      <c r="G88" s="58" t="s">
        <v>625</v>
      </c>
      <c r="H88" s="58" t="s">
        <v>51</v>
      </c>
      <c r="I88" s="58" t="s">
        <v>503</v>
      </c>
      <c r="J88" s="58"/>
      <c r="K88" s="65" t="s">
        <v>7</v>
      </c>
      <c r="L88" s="65"/>
      <c r="M88" s="66"/>
      <c r="N88" s="66"/>
      <c r="O88" s="65" t="s">
        <v>21</v>
      </c>
      <c r="P88" s="66"/>
      <c r="Q88" s="65" t="s">
        <v>52</v>
      </c>
    </row>
    <row r="89" spans="2:17" s="29" customFormat="1" x14ac:dyDescent="0.2">
      <c r="B89" s="29" t="str">
        <f t="shared" si="4"/>
        <v>Cooling systemThird party certificationEnumeration</v>
      </c>
      <c r="C89" s="29" t="s">
        <v>465</v>
      </c>
      <c r="D89" s="29" t="s">
        <v>58</v>
      </c>
      <c r="E89" s="29" t="s">
        <v>504</v>
      </c>
      <c r="F89" s="29" t="str">
        <f t="shared" si="5"/>
        <v>Cooling system (existing)Third party certificationEnumeration</v>
      </c>
      <c r="G89" s="67" t="s">
        <v>625</v>
      </c>
      <c r="H89" s="68" t="s">
        <v>58</v>
      </c>
      <c r="I89" s="68" t="s">
        <v>504</v>
      </c>
      <c r="J89" s="70" t="s">
        <v>596</v>
      </c>
      <c r="K89" s="68" t="s">
        <v>7</v>
      </c>
      <c r="L89" s="68" t="s">
        <v>640</v>
      </c>
      <c r="M89" s="66"/>
      <c r="N89" s="66"/>
      <c r="O89" s="65" t="s">
        <v>21</v>
      </c>
      <c r="P89" s="66"/>
      <c r="Q89" s="65" t="s">
        <v>639</v>
      </c>
    </row>
    <row r="90" spans="2:17" s="29" customFormat="1" x14ac:dyDescent="0.2">
      <c r="B90" s="33" t="s">
        <v>834</v>
      </c>
      <c r="C90" s="33" t="s">
        <v>465</v>
      </c>
      <c r="D90" s="33" t="s">
        <v>466</v>
      </c>
      <c r="E90" s="33" t="s">
        <v>517</v>
      </c>
      <c r="F90" s="29" t="str">
        <f t="shared" si="5"/>
        <v>Cooling system (new)Annual cooling efficiency unitEnumeration</v>
      </c>
      <c r="G90" s="65" t="s">
        <v>626</v>
      </c>
      <c r="H90" s="58" t="s">
        <v>38</v>
      </c>
      <c r="I90" s="58" t="s">
        <v>504</v>
      </c>
      <c r="J90" s="65"/>
      <c r="K90" s="65" t="s">
        <v>20</v>
      </c>
      <c r="L90" s="65" t="s">
        <v>655</v>
      </c>
      <c r="M90" s="65"/>
      <c r="N90" s="65"/>
      <c r="O90" s="65" t="s">
        <v>296</v>
      </c>
      <c r="P90" s="65"/>
      <c r="Q90" s="65" t="s">
        <v>39</v>
      </c>
    </row>
    <row r="91" spans="2:17" s="29" customFormat="1" x14ac:dyDescent="0.2">
      <c r="B91" s="33" t="s">
        <v>835</v>
      </c>
      <c r="C91" s="33" t="s">
        <v>465</v>
      </c>
      <c r="D91" s="33" t="s">
        <v>143</v>
      </c>
      <c r="E91" s="33" t="s">
        <v>504</v>
      </c>
      <c r="F91" s="29" t="str">
        <f t="shared" si="5"/>
        <v>Cooling system (new)Annual cooling efficiency valueNumber</v>
      </c>
      <c r="G91" s="65" t="s">
        <v>626</v>
      </c>
      <c r="H91" s="58" t="s">
        <v>40</v>
      </c>
      <c r="I91" s="58" t="s">
        <v>503</v>
      </c>
      <c r="J91" s="65"/>
      <c r="K91" s="65" t="s">
        <v>20</v>
      </c>
      <c r="L91" s="65" t="s">
        <v>655</v>
      </c>
      <c r="M91" s="65"/>
      <c r="N91" s="65"/>
      <c r="O91" s="65" t="s">
        <v>296</v>
      </c>
      <c r="P91" s="65"/>
      <c r="Q91" s="65" t="s">
        <v>41</v>
      </c>
    </row>
    <row r="92" spans="2:17" s="29" customFormat="1" x14ac:dyDescent="0.2">
      <c r="B92" s="33" t="s">
        <v>836</v>
      </c>
      <c r="C92" s="33" t="s">
        <v>465</v>
      </c>
      <c r="D92" s="33" t="s">
        <v>40</v>
      </c>
      <c r="E92" s="33" t="s">
        <v>503</v>
      </c>
      <c r="F92" s="29" t="str">
        <f t="shared" si="5"/>
        <v>Cooling system (new)CapacityNumber (Btuh)</v>
      </c>
      <c r="G92" s="65" t="s">
        <v>626</v>
      </c>
      <c r="H92" s="58" t="s">
        <v>466</v>
      </c>
      <c r="I92" s="58" t="s">
        <v>517</v>
      </c>
      <c r="J92" s="65"/>
      <c r="K92" s="65" t="s">
        <v>20</v>
      </c>
      <c r="L92" s="65"/>
      <c r="M92" s="66"/>
      <c r="N92" s="66"/>
      <c r="O92" s="65" t="s">
        <v>296</v>
      </c>
      <c r="P92" s="66"/>
      <c r="Q92" s="65" t="s">
        <v>37</v>
      </c>
    </row>
    <row r="93" spans="2:17" s="29" customFormat="1" x14ac:dyDescent="0.2">
      <c r="B93" s="33" t="s">
        <v>837</v>
      </c>
      <c r="C93" s="33" t="s">
        <v>465</v>
      </c>
      <c r="D93" s="33" t="s">
        <v>42</v>
      </c>
      <c r="E93" s="33" t="s">
        <v>505</v>
      </c>
      <c r="F93" s="29" t="str">
        <f t="shared" si="5"/>
        <v>Cooling system (new)Cooling system typeEnumeration</v>
      </c>
      <c r="G93" s="65" t="s">
        <v>626</v>
      </c>
      <c r="H93" s="65" t="s">
        <v>49</v>
      </c>
      <c r="I93" s="65" t="s">
        <v>504</v>
      </c>
      <c r="J93" s="65"/>
      <c r="K93" s="65" t="s">
        <v>20</v>
      </c>
      <c r="L93" s="65"/>
      <c r="M93" s="65"/>
      <c r="N93" s="65"/>
      <c r="O93" s="65" t="s">
        <v>296</v>
      </c>
      <c r="P93" s="65"/>
      <c r="Q93" s="65" t="s">
        <v>50</v>
      </c>
    </row>
    <row r="94" spans="2:17" s="29" customFormat="1" x14ac:dyDescent="0.2">
      <c r="B94" s="33" t="s">
        <v>838</v>
      </c>
      <c r="C94" s="33" t="s">
        <v>465</v>
      </c>
      <c r="D94" s="33" t="s">
        <v>6</v>
      </c>
      <c r="E94" s="33" t="s">
        <v>504</v>
      </c>
      <c r="F94" s="29" t="str">
        <f t="shared" si="5"/>
        <v>Cooling system (new)Fraction of cooling load servedFraction</v>
      </c>
      <c r="G94" s="65" t="s">
        <v>626</v>
      </c>
      <c r="H94" s="65" t="s">
        <v>42</v>
      </c>
      <c r="I94" s="58" t="s">
        <v>505</v>
      </c>
      <c r="J94" s="65"/>
      <c r="K94" s="65" t="s">
        <v>20</v>
      </c>
      <c r="L94" s="65"/>
      <c r="M94" s="66"/>
      <c r="N94" s="66"/>
      <c r="O94" s="65" t="s">
        <v>296</v>
      </c>
      <c r="P94" s="65"/>
      <c r="Q94" s="65" t="s">
        <v>43</v>
      </c>
    </row>
    <row r="95" spans="2:17" s="29" customFormat="1" x14ac:dyDescent="0.2">
      <c r="B95" s="33" t="s">
        <v>839</v>
      </c>
      <c r="C95" s="33" t="s">
        <v>465</v>
      </c>
      <c r="D95" s="33" t="s">
        <v>45</v>
      </c>
      <c r="E95" s="33" t="s">
        <v>516</v>
      </c>
      <c r="F95" s="29" t="str">
        <f t="shared" si="5"/>
        <v>Cooling system (new)Fuel Enumeration</v>
      </c>
      <c r="G95" s="65" t="s">
        <v>626</v>
      </c>
      <c r="H95" s="65" t="s">
        <v>6</v>
      </c>
      <c r="I95" s="58" t="s">
        <v>504</v>
      </c>
      <c r="J95" s="65"/>
      <c r="K95" s="65" t="s">
        <v>20</v>
      </c>
      <c r="L95" s="65"/>
      <c r="M95" s="66"/>
      <c r="N95" s="66"/>
      <c r="O95" s="65" t="s">
        <v>296</v>
      </c>
      <c r="P95" s="65"/>
      <c r="Q95" s="65" t="s">
        <v>44</v>
      </c>
    </row>
    <row r="96" spans="2:17" s="29" customFormat="1" x14ac:dyDescent="0.2">
      <c r="B96" s="33" t="s">
        <v>840</v>
      </c>
      <c r="C96" s="33" t="s">
        <v>465</v>
      </c>
      <c r="D96" s="33" t="s">
        <v>47</v>
      </c>
      <c r="E96" s="33" t="s">
        <v>516</v>
      </c>
      <c r="F96" s="29" t="str">
        <f t="shared" si="5"/>
        <v>Cooling system (new)ManufacturerText</v>
      </c>
      <c r="G96" s="65" t="s">
        <v>626</v>
      </c>
      <c r="H96" s="65" t="s">
        <v>45</v>
      </c>
      <c r="I96" s="58" t="s">
        <v>516</v>
      </c>
      <c r="J96" s="65"/>
      <c r="K96" s="65" t="s">
        <v>7</v>
      </c>
      <c r="L96" s="65" t="s">
        <v>20</v>
      </c>
      <c r="M96" s="66"/>
      <c r="N96" s="66"/>
      <c r="O96" s="65" t="s">
        <v>296</v>
      </c>
      <c r="P96" s="65"/>
      <c r="Q96" s="65" t="s">
        <v>46</v>
      </c>
    </row>
    <row r="97" spans="2:17" s="29" customFormat="1" x14ac:dyDescent="0.2">
      <c r="B97" s="33" t="s">
        <v>841</v>
      </c>
      <c r="C97" s="33" t="s">
        <v>465</v>
      </c>
      <c r="D97" s="33" t="s">
        <v>49</v>
      </c>
      <c r="E97" s="33" t="s">
        <v>504</v>
      </c>
      <c r="F97" s="29" t="str">
        <f t="shared" si="5"/>
        <v>Cooling system (new)Model numberText</v>
      </c>
      <c r="G97" s="65" t="s">
        <v>626</v>
      </c>
      <c r="H97" s="65" t="s">
        <v>47</v>
      </c>
      <c r="I97" s="58" t="s">
        <v>516</v>
      </c>
      <c r="J97" s="65"/>
      <c r="K97" s="65" t="s">
        <v>7</v>
      </c>
      <c r="L97" s="65" t="s">
        <v>20</v>
      </c>
      <c r="M97" s="66"/>
      <c r="N97" s="66"/>
      <c r="O97" s="65" t="s">
        <v>296</v>
      </c>
      <c r="P97" s="65"/>
      <c r="Q97" s="65" t="s">
        <v>48</v>
      </c>
    </row>
    <row r="98" spans="2:17" s="29" customFormat="1" x14ac:dyDescent="0.2">
      <c r="B98" s="33" t="s">
        <v>842</v>
      </c>
      <c r="C98" s="33" t="s">
        <v>465</v>
      </c>
      <c r="D98" s="33" t="s">
        <v>51</v>
      </c>
      <c r="E98" s="33" t="s">
        <v>503</v>
      </c>
      <c r="F98" s="29" t="str">
        <f t="shared" si="5"/>
        <v>Cooling system (new)Model yearNumber</v>
      </c>
      <c r="G98" s="65" t="s">
        <v>626</v>
      </c>
      <c r="H98" s="65" t="s">
        <v>51</v>
      </c>
      <c r="I98" s="65" t="s">
        <v>503</v>
      </c>
      <c r="J98" s="65"/>
      <c r="K98" s="65" t="s">
        <v>7</v>
      </c>
      <c r="L98" s="65" t="s">
        <v>20</v>
      </c>
      <c r="M98" s="65"/>
      <c r="N98" s="65"/>
      <c r="O98" s="65" t="s">
        <v>296</v>
      </c>
      <c r="P98" s="65"/>
      <c r="Q98" s="65" t="s">
        <v>52</v>
      </c>
    </row>
    <row r="99" spans="2:17" s="29" customFormat="1" x14ac:dyDescent="0.2">
      <c r="B99" s="82" t="s">
        <v>922</v>
      </c>
      <c r="C99" s="83" t="s">
        <v>922</v>
      </c>
      <c r="D99" s="83" t="s">
        <v>922</v>
      </c>
      <c r="E99" s="83" t="s">
        <v>922</v>
      </c>
      <c r="F99" s="29" t="str">
        <f t="shared" si="5"/>
        <v>Cooling system (new)Replaced systemSystem ID</v>
      </c>
      <c r="G99" s="65" t="s">
        <v>626</v>
      </c>
      <c r="H99" s="65" t="s">
        <v>297</v>
      </c>
      <c r="I99" s="65" t="s">
        <v>117</v>
      </c>
      <c r="J99" s="65"/>
      <c r="K99" s="65" t="s">
        <v>20</v>
      </c>
      <c r="L99" s="65"/>
      <c r="M99" s="66"/>
      <c r="N99" s="66"/>
      <c r="O99" s="65" t="s">
        <v>296</v>
      </c>
      <c r="P99" s="65"/>
      <c r="Q99" s="65" t="s">
        <v>298</v>
      </c>
    </row>
    <row r="100" spans="2:17" s="29" customFormat="1" x14ac:dyDescent="0.2">
      <c r="B100" s="33" t="s">
        <v>843</v>
      </c>
      <c r="C100" s="33" t="s">
        <v>465</v>
      </c>
      <c r="D100" s="33" t="s">
        <v>58</v>
      </c>
      <c r="E100" s="33" t="s">
        <v>504</v>
      </c>
      <c r="F100" s="29" t="str">
        <f t="shared" si="5"/>
        <v>Cooling system (new)Third party certificationEnumeration</v>
      </c>
      <c r="G100" s="68" t="s">
        <v>626</v>
      </c>
      <c r="H100" s="68" t="s">
        <v>58</v>
      </c>
      <c r="I100" s="68" t="s">
        <v>504</v>
      </c>
      <c r="J100" s="70" t="s">
        <v>596</v>
      </c>
      <c r="K100" s="68" t="s">
        <v>20</v>
      </c>
      <c r="L100" s="68" t="s">
        <v>640</v>
      </c>
      <c r="M100" s="65"/>
      <c r="N100" s="65"/>
      <c r="O100" s="65" t="s">
        <v>296</v>
      </c>
      <c r="P100" s="65"/>
      <c r="Q100" s="65" t="s">
        <v>639</v>
      </c>
    </row>
    <row r="101" spans="2:17" s="29" customFormat="1" x14ac:dyDescent="0.2">
      <c r="B101" s="29" t="str">
        <f t="shared" ref="B101:B112" si="6">C101&amp;D101&amp;E101</f>
        <v>Customer informationFirst nameText</v>
      </c>
      <c r="C101" s="29" t="s">
        <v>53</v>
      </c>
      <c r="D101" s="29" t="s">
        <v>33</v>
      </c>
      <c r="E101" s="29" t="s">
        <v>516</v>
      </c>
      <c r="F101" s="29" t="str">
        <f t="shared" si="5"/>
        <v>Customer informationFirst nameText</v>
      </c>
      <c r="G101" s="58" t="s">
        <v>53</v>
      </c>
      <c r="H101" s="58" t="s">
        <v>33</v>
      </c>
      <c r="I101" s="58" t="s">
        <v>516</v>
      </c>
      <c r="J101" s="65"/>
      <c r="K101" s="65" t="s">
        <v>20</v>
      </c>
      <c r="L101" s="65"/>
      <c r="M101" s="65"/>
      <c r="N101" s="65"/>
      <c r="O101" s="65" t="s">
        <v>31</v>
      </c>
      <c r="P101" s="65"/>
      <c r="Q101" s="65" t="s">
        <v>54</v>
      </c>
    </row>
    <row r="102" spans="2:17" s="29" customFormat="1" x14ac:dyDescent="0.2">
      <c r="B102" s="29" t="str">
        <f t="shared" si="6"/>
        <v>Customer informationLast nameText</v>
      </c>
      <c r="C102" s="29" t="s">
        <v>53</v>
      </c>
      <c r="D102" s="29" t="s">
        <v>35</v>
      </c>
      <c r="E102" s="29" t="s">
        <v>516</v>
      </c>
      <c r="F102" s="29" t="str">
        <f t="shared" si="5"/>
        <v>Customer informationLast nameText</v>
      </c>
      <c r="G102" s="58" t="s">
        <v>53</v>
      </c>
      <c r="H102" s="58" t="s">
        <v>35</v>
      </c>
      <c r="I102" s="58" t="s">
        <v>516</v>
      </c>
      <c r="J102" s="65"/>
      <c r="K102" s="65" t="s">
        <v>20</v>
      </c>
      <c r="L102" s="65"/>
      <c r="M102" s="65"/>
      <c r="N102" s="65"/>
      <c r="O102" s="65" t="s">
        <v>31</v>
      </c>
      <c r="P102" s="65"/>
      <c r="Q102" s="65" t="s">
        <v>55</v>
      </c>
    </row>
    <row r="103" spans="2:17" s="29" customFormat="1" x14ac:dyDescent="0.2">
      <c r="B103" s="29" t="str">
        <f t="shared" si="6"/>
        <v>Customer informationTelephone numberText</v>
      </c>
      <c r="C103" s="29" t="s">
        <v>53</v>
      </c>
      <c r="D103" s="29" t="s">
        <v>56</v>
      </c>
      <c r="E103" s="29" t="s">
        <v>516</v>
      </c>
      <c r="F103" s="29" t="str">
        <f t="shared" si="5"/>
        <v>Customer informationTelephone numberText</v>
      </c>
      <c r="G103" s="58" t="s">
        <v>53</v>
      </c>
      <c r="H103" s="58" t="s">
        <v>56</v>
      </c>
      <c r="I103" s="58" t="s">
        <v>516</v>
      </c>
      <c r="J103" s="65"/>
      <c r="K103" s="65" t="s">
        <v>20</v>
      </c>
      <c r="L103" s="65"/>
      <c r="M103" s="66"/>
      <c r="N103" s="66"/>
      <c r="O103" s="65" t="s">
        <v>31</v>
      </c>
      <c r="P103" s="66"/>
      <c r="Q103" s="65" t="s">
        <v>57</v>
      </c>
    </row>
    <row r="104" spans="2:17" s="29" customFormat="1" x14ac:dyDescent="0.2">
      <c r="B104" s="29" t="str">
        <f t="shared" si="6"/>
        <v>DehumidifierThird party certificationEnumeration</v>
      </c>
      <c r="C104" s="29" t="s">
        <v>628</v>
      </c>
      <c r="D104" s="29" t="s">
        <v>58</v>
      </c>
      <c r="E104" s="29" t="s">
        <v>504</v>
      </c>
      <c r="F104" s="29" t="str">
        <f t="shared" si="5"/>
        <v>Dehumidifier (existing)Third party certificationEnumeration</v>
      </c>
      <c r="G104" s="67" t="s">
        <v>627</v>
      </c>
      <c r="H104" s="67" t="s">
        <v>58</v>
      </c>
      <c r="I104" s="67" t="s">
        <v>504</v>
      </c>
      <c r="J104" s="70" t="s">
        <v>596</v>
      </c>
      <c r="K104" s="67" t="s">
        <v>7</v>
      </c>
      <c r="L104" s="67" t="s">
        <v>640</v>
      </c>
      <c r="M104" s="64"/>
      <c r="N104" s="64"/>
      <c r="O104" s="65" t="s">
        <v>21</v>
      </c>
      <c r="P104" s="58"/>
      <c r="Q104" s="58" t="s">
        <v>650</v>
      </c>
    </row>
    <row r="105" spans="2:17" s="29" customFormat="1" x14ac:dyDescent="0.2">
      <c r="B105" s="33" t="str">
        <f t="shared" si="6"/>
        <v>DehumidifierThird party certificationEnumeration</v>
      </c>
      <c r="C105" s="33" t="s">
        <v>628</v>
      </c>
      <c r="D105" s="33" t="s">
        <v>58</v>
      </c>
      <c r="E105" s="33" t="s">
        <v>504</v>
      </c>
      <c r="F105" s="29" t="str">
        <f t="shared" si="5"/>
        <v>Dehumidifier (new)Third party certificationEnumeration</v>
      </c>
      <c r="G105" s="68" t="s">
        <v>502</v>
      </c>
      <c r="H105" s="67" t="s">
        <v>58</v>
      </c>
      <c r="I105" s="67" t="s">
        <v>504</v>
      </c>
      <c r="J105" s="70" t="s">
        <v>596</v>
      </c>
      <c r="K105" s="68" t="s">
        <v>20</v>
      </c>
      <c r="L105" s="68" t="s">
        <v>640</v>
      </c>
      <c r="M105" s="65"/>
      <c r="N105" s="65"/>
      <c r="O105" s="65" t="s">
        <v>296</v>
      </c>
      <c r="P105" s="65"/>
      <c r="Q105" s="58" t="s">
        <v>650</v>
      </c>
    </row>
    <row r="106" spans="2:17" s="29" customFormat="1" x14ac:dyDescent="0.2">
      <c r="B106" s="29" t="str">
        <f t="shared" si="6"/>
        <v>DishwasherThird party certificationEnumeration</v>
      </c>
      <c r="C106" s="29" t="s">
        <v>377</v>
      </c>
      <c r="D106" s="29" t="s">
        <v>58</v>
      </c>
      <c r="E106" s="29" t="s">
        <v>504</v>
      </c>
      <c r="F106" s="29" t="str">
        <f t="shared" si="5"/>
        <v>Dishwasher  (existing)ManufacturerText</v>
      </c>
      <c r="G106" s="58" t="s">
        <v>624</v>
      </c>
      <c r="H106" s="58" t="s">
        <v>45</v>
      </c>
      <c r="I106" s="58" t="s">
        <v>516</v>
      </c>
      <c r="J106" s="65"/>
      <c r="K106" s="65" t="s">
        <v>7</v>
      </c>
      <c r="L106" s="65"/>
      <c r="M106" s="65"/>
      <c r="N106" s="65"/>
      <c r="O106" s="65" t="s">
        <v>21</v>
      </c>
      <c r="P106" s="65"/>
      <c r="Q106" s="65" t="s">
        <v>60</v>
      </c>
    </row>
    <row r="107" spans="2:17" s="29" customFormat="1" x14ac:dyDescent="0.2">
      <c r="B107" s="29" t="str">
        <f t="shared" si="6"/>
        <v>DishwasherManufacturerText</v>
      </c>
      <c r="C107" s="29" t="s">
        <v>377</v>
      </c>
      <c r="D107" s="29" t="s">
        <v>45</v>
      </c>
      <c r="E107" s="29" t="s">
        <v>516</v>
      </c>
      <c r="F107" s="29" t="str">
        <f t="shared" si="5"/>
        <v>Dishwasher  (existing)Model numberText</v>
      </c>
      <c r="G107" s="58" t="s">
        <v>624</v>
      </c>
      <c r="H107" s="58" t="s">
        <v>47</v>
      </c>
      <c r="I107" s="58" t="s">
        <v>516</v>
      </c>
      <c r="J107" s="65"/>
      <c r="K107" s="65" t="s">
        <v>7</v>
      </c>
      <c r="L107" s="65"/>
      <c r="M107" s="65"/>
      <c r="N107" s="65"/>
      <c r="O107" s="65" t="s">
        <v>21</v>
      </c>
      <c r="P107" s="65"/>
      <c r="Q107" s="65" t="s">
        <v>61</v>
      </c>
    </row>
    <row r="108" spans="2:17" s="29" customFormat="1" x14ac:dyDescent="0.2">
      <c r="B108" s="29" t="str">
        <f t="shared" si="6"/>
        <v>DishwasherModel numberText</v>
      </c>
      <c r="C108" s="29" t="s">
        <v>377</v>
      </c>
      <c r="D108" s="29" t="s">
        <v>47</v>
      </c>
      <c r="E108" s="29" t="s">
        <v>516</v>
      </c>
      <c r="F108" s="29" t="str">
        <f t="shared" si="5"/>
        <v>Dishwasher  (existing)Model yearNumber</v>
      </c>
      <c r="G108" s="58" t="s">
        <v>624</v>
      </c>
      <c r="H108" s="58" t="s">
        <v>51</v>
      </c>
      <c r="I108" s="58" t="s">
        <v>503</v>
      </c>
      <c r="J108" s="65"/>
      <c r="K108" s="65" t="s">
        <v>7</v>
      </c>
      <c r="L108" s="65"/>
      <c r="M108" s="65"/>
      <c r="N108" s="65"/>
      <c r="O108" s="65" t="s">
        <v>21</v>
      </c>
      <c r="P108" s="65"/>
      <c r="Q108" s="65" t="s">
        <v>62</v>
      </c>
    </row>
    <row r="109" spans="2:17" s="29" customFormat="1" x14ac:dyDescent="0.2">
      <c r="B109" s="29" t="str">
        <f t="shared" si="6"/>
        <v>DishwasherModel yearNumber</v>
      </c>
      <c r="C109" s="29" t="s">
        <v>377</v>
      </c>
      <c r="D109" s="29" t="s">
        <v>51</v>
      </c>
      <c r="E109" s="29" t="s">
        <v>503</v>
      </c>
      <c r="F109" s="29" t="str">
        <f t="shared" si="5"/>
        <v>Dishwasher  (existing)Third party certificationEnumeration</v>
      </c>
      <c r="G109" s="58" t="s">
        <v>624</v>
      </c>
      <c r="H109" s="58" t="s">
        <v>58</v>
      </c>
      <c r="I109" s="58" t="s">
        <v>504</v>
      </c>
      <c r="J109" s="71" t="s">
        <v>596</v>
      </c>
      <c r="K109" s="65" t="s">
        <v>7</v>
      </c>
      <c r="L109" s="65"/>
      <c r="M109" s="72"/>
      <c r="N109" s="72"/>
      <c r="O109" s="65" t="s">
        <v>21</v>
      </c>
      <c r="P109" s="65"/>
      <c r="Q109" s="65" t="s">
        <v>59</v>
      </c>
    </row>
    <row r="110" spans="2:17" s="29" customFormat="1" x14ac:dyDescent="0.2">
      <c r="B110" s="33" t="str">
        <f t="shared" si="6"/>
        <v>DishwasherThird party certificationEnumeration</v>
      </c>
      <c r="C110" s="33" t="s">
        <v>377</v>
      </c>
      <c r="D110" s="33" t="s">
        <v>58</v>
      </c>
      <c r="E110" s="33" t="s">
        <v>504</v>
      </c>
      <c r="F110" s="29" t="str">
        <f t="shared" si="5"/>
        <v>Dishwasher (new)ManufacturerText</v>
      </c>
      <c r="G110" s="65" t="s">
        <v>299</v>
      </c>
      <c r="H110" s="65" t="s">
        <v>45</v>
      </c>
      <c r="I110" s="65" t="s">
        <v>516</v>
      </c>
      <c r="J110" s="65"/>
      <c r="K110" s="65" t="s">
        <v>7</v>
      </c>
      <c r="L110" s="65"/>
      <c r="M110" s="66"/>
      <c r="N110" s="66"/>
      <c r="O110" s="65" t="s">
        <v>296</v>
      </c>
      <c r="P110" s="65"/>
      <c r="Q110" s="58" t="s">
        <v>60</v>
      </c>
    </row>
    <row r="111" spans="2:17" s="29" customFormat="1" x14ac:dyDescent="0.2">
      <c r="B111" s="33" t="str">
        <f t="shared" si="6"/>
        <v>DishwasherManufacturerText</v>
      </c>
      <c r="C111" s="33" t="s">
        <v>377</v>
      </c>
      <c r="D111" s="33" t="s">
        <v>45</v>
      </c>
      <c r="E111" s="33" t="s">
        <v>516</v>
      </c>
      <c r="F111" s="29" t="str">
        <f t="shared" si="5"/>
        <v>Dishwasher (new)Model numberText</v>
      </c>
      <c r="G111" s="65" t="s">
        <v>299</v>
      </c>
      <c r="H111" s="65" t="s">
        <v>47</v>
      </c>
      <c r="I111" s="65" t="s">
        <v>516</v>
      </c>
      <c r="J111" s="65"/>
      <c r="K111" s="65" t="s">
        <v>7</v>
      </c>
      <c r="L111" s="65"/>
      <c r="M111" s="66"/>
      <c r="N111" s="66"/>
      <c r="O111" s="65" t="s">
        <v>296</v>
      </c>
      <c r="P111" s="65"/>
      <c r="Q111" s="58" t="s">
        <v>61</v>
      </c>
    </row>
    <row r="112" spans="2:17" s="29" customFormat="1" x14ac:dyDescent="0.2">
      <c r="B112" s="33" t="str">
        <f t="shared" si="6"/>
        <v>DishwasherModel numberText</v>
      </c>
      <c r="C112" s="33" t="s">
        <v>377</v>
      </c>
      <c r="D112" s="33" t="s">
        <v>47</v>
      </c>
      <c r="E112" s="33" t="s">
        <v>516</v>
      </c>
      <c r="F112" s="29" t="str">
        <f t="shared" si="5"/>
        <v>Dishwasher (new)Model yearNumber</v>
      </c>
      <c r="G112" s="65" t="s">
        <v>299</v>
      </c>
      <c r="H112" s="65" t="s">
        <v>51</v>
      </c>
      <c r="I112" s="65" t="s">
        <v>503</v>
      </c>
      <c r="J112" s="65"/>
      <c r="K112" s="65" t="s">
        <v>7</v>
      </c>
      <c r="L112" s="65"/>
      <c r="M112" s="66"/>
      <c r="N112" s="66"/>
      <c r="O112" s="65" t="s">
        <v>296</v>
      </c>
      <c r="P112" s="65"/>
      <c r="Q112" s="58" t="s">
        <v>62</v>
      </c>
    </row>
    <row r="113" spans="2:17" s="29" customFormat="1" x14ac:dyDescent="0.2">
      <c r="B113" s="82" t="s">
        <v>922</v>
      </c>
      <c r="C113" s="83" t="s">
        <v>922</v>
      </c>
      <c r="D113" s="83" t="s">
        <v>922</v>
      </c>
      <c r="E113" s="83" t="s">
        <v>922</v>
      </c>
      <c r="F113" s="29" t="str">
        <f t="shared" si="5"/>
        <v>Dishwasher (new)Replaced systemSystem ID</v>
      </c>
      <c r="G113" s="65" t="s">
        <v>299</v>
      </c>
      <c r="H113" s="65" t="s">
        <v>297</v>
      </c>
      <c r="I113" s="65" t="s">
        <v>117</v>
      </c>
      <c r="J113" s="65"/>
      <c r="K113" s="65" t="s">
        <v>20</v>
      </c>
      <c r="L113" s="65"/>
      <c r="M113" s="65"/>
      <c r="N113" s="65"/>
      <c r="O113" s="65" t="s">
        <v>296</v>
      </c>
      <c r="P113" s="65"/>
      <c r="Q113" s="65" t="s">
        <v>298</v>
      </c>
    </row>
    <row r="114" spans="2:17" s="29" customFormat="1" x14ac:dyDescent="0.2">
      <c r="B114" s="33" t="str">
        <f>C114&amp;D114&amp;E114</f>
        <v>DishwasherModel yearNumber</v>
      </c>
      <c r="C114" s="33" t="s">
        <v>377</v>
      </c>
      <c r="D114" s="33" t="s">
        <v>51</v>
      </c>
      <c r="E114" s="33" t="s">
        <v>503</v>
      </c>
      <c r="F114" s="29" t="str">
        <f t="shared" si="5"/>
        <v>Dishwasher (new)Third party certificationEnumeration</v>
      </c>
      <c r="G114" s="65" t="s">
        <v>299</v>
      </c>
      <c r="H114" s="65" t="s">
        <v>58</v>
      </c>
      <c r="I114" s="65" t="s">
        <v>504</v>
      </c>
      <c r="J114" s="71" t="s">
        <v>596</v>
      </c>
      <c r="K114" s="65" t="s">
        <v>20</v>
      </c>
      <c r="L114" s="65"/>
      <c r="M114" s="66"/>
      <c r="N114" s="66"/>
      <c r="O114" s="65" t="s">
        <v>296</v>
      </c>
      <c r="P114" s="65"/>
      <c r="Q114" s="58" t="s">
        <v>59</v>
      </c>
    </row>
    <row r="115" spans="2:17" s="29" customFormat="1" x14ac:dyDescent="0.2">
      <c r="B115" s="29" t="str">
        <f>C115&amp;D115&amp;E115</f>
        <v>DoorThird party certificationEnumeration</v>
      </c>
      <c r="C115" s="29" t="s">
        <v>656</v>
      </c>
      <c r="D115" s="29" t="s">
        <v>58</v>
      </c>
      <c r="E115" s="29" t="s">
        <v>504</v>
      </c>
      <c r="F115" s="29" t="str">
        <f t="shared" si="5"/>
        <v>Door (existing)R-valueNumber</v>
      </c>
      <c r="G115" s="65" t="s">
        <v>629</v>
      </c>
      <c r="H115" s="65" t="s">
        <v>64</v>
      </c>
      <c r="I115" s="65" t="s">
        <v>503</v>
      </c>
      <c r="J115" s="65"/>
      <c r="K115" s="65" t="s">
        <v>20</v>
      </c>
      <c r="L115" s="65"/>
      <c r="M115" s="65"/>
      <c r="N115" s="65"/>
      <c r="O115" s="65" t="s">
        <v>21</v>
      </c>
      <c r="P115" s="65"/>
      <c r="Q115" s="58" t="s">
        <v>65</v>
      </c>
    </row>
    <row r="116" spans="2:17" s="29" customFormat="1" x14ac:dyDescent="0.2">
      <c r="B116" s="29" t="str">
        <f>C116&amp;D116&amp;E116</f>
        <v>DoorR-valueNumber</v>
      </c>
      <c r="C116" s="29" t="s">
        <v>656</v>
      </c>
      <c r="D116" s="29" t="s">
        <v>64</v>
      </c>
      <c r="E116" s="29" t="s">
        <v>503</v>
      </c>
      <c r="F116" s="29" t="str">
        <f t="shared" si="5"/>
        <v>Door (existing)Storm doorBoolean</v>
      </c>
      <c r="G116" s="65" t="s">
        <v>629</v>
      </c>
      <c r="H116" s="65" t="s">
        <v>66</v>
      </c>
      <c r="I116" s="65" t="s">
        <v>520</v>
      </c>
      <c r="J116" s="65"/>
      <c r="K116" s="65" t="s">
        <v>20</v>
      </c>
      <c r="L116" s="65"/>
      <c r="M116" s="66"/>
      <c r="N116" s="66"/>
      <c r="O116" s="65" t="s">
        <v>21</v>
      </c>
      <c r="P116" s="66"/>
      <c r="Q116" s="58" t="s">
        <v>67</v>
      </c>
    </row>
    <row r="117" spans="2:17" s="29" customFormat="1" x14ac:dyDescent="0.2">
      <c r="B117" s="29" t="str">
        <f>C117&amp;D117&amp;E117</f>
        <v>DoorStorm doorBoolean</v>
      </c>
      <c r="C117" s="29" t="s">
        <v>656</v>
      </c>
      <c r="D117" s="29" t="s">
        <v>66</v>
      </c>
      <c r="E117" s="29" t="s">
        <v>520</v>
      </c>
      <c r="F117" s="29" t="str">
        <f t="shared" si="5"/>
        <v>Door (existing)Third party certificationEnumeration</v>
      </c>
      <c r="G117" s="65" t="s">
        <v>629</v>
      </c>
      <c r="H117" s="65" t="s">
        <v>58</v>
      </c>
      <c r="I117" s="65" t="s">
        <v>504</v>
      </c>
      <c r="J117" s="71" t="s">
        <v>596</v>
      </c>
      <c r="K117" s="65" t="s">
        <v>7</v>
      </c>
      <c r="L117" s="65"/>
      <c r="M117" s="65"/>
      <c r="N117" s="65"/>
      <c r="O117" s="65" t="s">
        <v>21</v>
      </c>
      <c r="P117" s="65"/>
      <c r="Q117" s="58" t="s">
        <v>63</v>
      </c>
    </row>
    <row r="118" spans="2:17" s="29" customFormat="1" x14ac:dyDescent="0.2">
      <c r="B118" s="33" t="s">
        <v>844</v>
      </c>
      <c r="C118" s="33" t="s">
        <v>656</v>
      </c>
      <c r="D118" s="33" t="s">
        <v>58</v>
      </c>
      <c r="E118" s="33" t="s">
        <v>504</v>
      </c>
      <c r="F118" s="29" t="str">
        <f t="shared" si="5"/>
        <v>Door (new)R-valueNumber</v>
      </c>
      <c r="G118" s="65" t="s">
        <v>630</v>
      </c>
      <c r="H118" s="65" t="s">
        <v>64</v>
      </c>
      <c r="I118" s="65" t="s">
        <v>503</v>
      </c>
      <c r="J118" s="65"/>
      <c r="K118" s="65" t="s">
        <v>20</v>
      </c>
      <c r="L118" s="65"/>
      <c r="M118" s="65"/>
      <c r="N118" s="65"/>
      <c r="O118" s="65" t="s">
        <v>296</v>
      </c>
      <c r="P118" s="65" t="s">
        <v>178</v>
      </c>
      <c r="Q118" s="58" t="s">
        <v>65</v>
      </c>
    </row>
    <row r="119" spans="2:17" s="29" customFormat="1" x14ac:dyDescent="0.2">
      <c r="B119" s="33" t="s">
        <v>845</v>
      </c>
      <c r="C119" s="33" t="s">
        <v>656</v>
      </c>
      <c r="D119" s="33" t="s">
        <v>64</v>
      </c>
      <c r="E119" s="33" t="s">
        <v>503</v>
      </c>
      <c r="F119" s="29" t="str">
        <f t="shared" si="5"/>
        <v>Door (new)Storm doorBoolean</v>
      </c>
      <c r="G119" s="65" t="s">
        <v>630</v>
      </c>
      <c r="H119" s="65" t="s">
        <v>66</v>
      </c>
      <c r="I119" s="65" t="s">
        <v>520</v>
      </c>
      <c r="J119" s="65"/>
      <c r="K119" s="65" t="s">
        <v>20</v>
      </c>
      <c r="L119" s="65"/>
      <c r="M119" s="65"/>
      <c r="N119" s="65"/>
      <c r="O119" s="65" t="s">
        <v>296</v>
      </c>
      <c r="P119" s="65" t="s">
        <v>178</v>
      </c>
      <c r="Q119" s="58" t="s">
        <v>67</v>
      </c>
    </row>
    <row r="120" spans="2:17" s="29" customFormat="1" x14ac:dyDescent="0.2">
      <c r="B120" s="33" t="s">
        <v>846</v>
      </c>
      <c r="C120" s="33" t="s">
        <v>656</v>
      </c>
      <c r="D120" s="33" t="s">
        <v>66</v>
      </c>
      <c r="E120" s="33" t="s">
        <v>520</v>
      </c>
      <c r="F120" s="29" t="str">
        <f t="shared" si="5"/>
        <v>Door (new)Third party certificationEnumeration</v>
      </c>
      <c r="G120" s="65" t="s">
        <v>630</v>
      </c>
      <c r="H120" s="65" t="s">
        <v>58</v>
      </c>
      <c r="I120" s="65" t="s">
        <v>504</v>
      </c>
      <c r="J120" s="71" t="s">
        <v>596</v>
      </c>
      <c r="K120" s="65" t="s">
        <v>7</v>
      </c>
      <c r="L120" s="65"/>
      <c r="M120" s="65"/>
      <c r="N120" s="65"/>
      <c r="O120" s="65" t="s">
        <v>296</v>
      </c>
      <c r="P120" s="65" t="s">
        <v>178</v>
      </c>
      <c r="Q120" s="58" t="s">
        <v>63</v>
      </c>
    </row>
    <row r="121" spans="2:17" s="29" customFormat="1" x14ac:dyDescent="0.2">
      <c r="B121" s="29" t="str">
        <f t="shared" ref="B121:B144" si="7">C121&amp;D121&amp;E121</f>
        <v>Energy consumptionConsumptionNumber</v>
      </c>
      <c r="C121" s="29" t="s">
        <v>468</v>
      </c>
      <c r="D121" s="29" t="s">
        <v>455</v>
      </c>
      <c r="E121" s="29" t="s">
        <v>503</v>
      </c>
      <c r="F121" s="29" t="str">
        <f t="shared" si="5"/>
        <v>Energy consumptionConsumptionNumber</v>
      </c>
      <c r="G121" s="58" t="s">
        <v>468</v>
      </c>
      <c r="H121" s="71" t="s">
        <v>455</v>
      </c>
      <c r="I121" s="71" t="s">
        <v>503</v>
      </c>
      <c r="J121" s="71" t="s">
        <v>510</v>
      </c>
      <c r="K121" s="65" t="s">
        <v>7</v>
      </c>
      <c r="L121" s="65"/>
      <c r="M121" s="65"/>
      <c r="N121" s="65"/>
      <c r="O121" s="65" t="s">
        <v>296</v>
      </c>
      <c r="P121" s="65"/>
      <c r="Q121" s="58" t="s">
        <v>544</v>
      </c>
    </row>
    <row r="122" spans="2:17" s="29" customFormat="1" x14ac:dyDescent="0.2">
      <c r="B122" s="29" t="str">
        <f t="shared" si="7"/>
        <v>Energy consumptionConsumption costNumber (dollars)</v>
      </c>
      <c r="C122" s="29" t="s">
        <v>468</v>
      </c>
      <c r="D122" s="29" t="s">
        <v>342</v>
      </c>
      <c r="E122" s="29" t="s">
        <v>621</v>
      </c>
      <c r="F122" s="29" t="str">
        <f t="shared" si="5"/>
        <v>Energy consumptionConsumption costNumber (dollars)</v>
      </c>
      <c r="G122" s="58" t="s">
        <v>468</v>
      </c>
      <c r="H122" s="71" t="s">
        <v>342</v>
      </c>
      <c r="I122" s="71" t="s">
        <v>621</v>
      </c>
      <c r="J122" s="71" t="s">
        <v>511</v>
      </c>
      <c r="K122" s="65" t="s">
        <v>7</v>
      </c>
      <c r="L122" s="65"/>
      <c r="M122" s="65"/>
      <c r="N122" s="65"/>
      <c r="O122" s="65" t="s">
        <v>296</v>
      </c>
      <c r="P122" s="65"/>
      <c r="Q122" s="58" t="s">
        <v>545</v>
      </c>
    </row>
    <row r="123" spans="2:17" s="29" customFormat="1" x14ac:dyDescent="0.2">
      <c r="B123" s="29" t="str">
        <f t="shared" si="7"/>
        <v>Energy consumptionEnd date timeDateTime</v>
      </c>
      <c r="C123" s="29" t="s">
        <v>468</v>
      </c>
      <c r="D123" s="29" t="s">
        <v>343</v>
      </c>
      <c r="E123" s="29" t="s">
        <v>514</v>
      </c>
      <c r="F123" s="29" t="str">
        <f t="shared" si="5"/>
        <v>Energy consumptionEnd date timeDateTime</v>
      </c>
      <c r="G123" s="58" t="s">
        <v>468</v>
      </c>
      <c r="H123" s="71" t="s">
        <v>343</v>
      </c>
      <c r="I123" s="71" t="s">
        <v>514</v>
      </c>
      <c r="J123" s="71" t="s">
        <v>515</v>
      </c>
      <c r="K123" s="65" t="s">
        <v>7</v>
      </c>
      <c r="L123" s="65"/>
      <c r="M123" s="65"/>
      <c r="N123" s="65"/>
      <c r="O123" s="65" t="s">
        <v>296</v>
      </c>
      <c r="P123" s="65"/>
      <c r="Q123" s="58" t="s">
        <v>546</v>
      </c>
    </row>
    <row r="124" spans="2:17" s="29" customFormat="1" x14ac:dyDescent="0.2">
      <c r="B124" s="29" t="str">
        <f t="shared" si="7"/>
        <v>Energy consumptionFuelEnumeration</v>
      </c>
      <c r="C124" s="29" t="s">
        <v>468</v>
      </c>
      <c r="D124" s="29" t="s">
        <v>74</v>
      </c>
      <c r="E124" s="29" t="s">
        <v>504</v>
      </c>
      <c r="F124" s="29" t="str">
        <f t="shared" si="5"/>
        <v>Energy consumptionFuelEnumeration</v>
      </c>
      <c r="G124" s="58" t="s">
        <v>468</v>
      </c>
      <c r="H124" s="71" t="s">
        <v>74</v>
      </c>
      <c r="I124" s="71" t="s">
        <v>504</v>
      </c>
      <c r="J124" s="71"/>
      <c r="K124" s="65" t="s">
        <v>7</v>
      </c>
      <c r="L124" s="65"/>
      <c r="M124" s="65"/>
      <c r="N124" s="65"/>
      <c r="O124" s="65" t="s">
        <v>296</v>
      </c>
      <c r="P124" s="65"/>
      <c r="Q124" s="58" t="s">
        <v>547</v>
      </c>
    </row>
    <row r="125" spans="2:17" s="29" customFormat="1" x14ac:dyDescent="0.2">
      <c r="B125" s="29" t="str">
        <f t="shared" si="7"/>
        <v>Energy consumptionStart date timeDateTime</v>
      </c>
      <c r="C125" s="29" t="s">
        <v>468</v>
      </c>
      <c r="D125" s="29" t="s">
        <v>344</v>
      </c>
      <c r="E125" s="29" t="s">
        <v>514</v>
      </c>
      <c r="F125" s="29" t="str">
        <f t="shared" si="5"/>
        <v>Energy consumptionStart date timeDateTime</v>
      </c>
      <c r="G125" s="58" t="s">
        <v>468</v>
      </c>
      <c r="H125" s="71" t="s">
        <v>344</v>
      </c>
      <c r="I125" s="71" t="s">
        <v>514</v>
      </c>
      <c r="J125" s="71" t="s">
        <v>513</v>
      </c>
      <c r="K125" s="65" t="s">
        <v>7</v>
      </c>
      <c r="L125" s="65"/>
      <c r="M125" s="65"/>
      <c r="N125" s="65"/>
      <c r="O125" s="65" t="s">
        <v>296</v>
      </c>
      <c r="P125" s="65"/>
      <c r="Q125" s="58" t="s">
        <v>548</v>
      </c>
    </row>
    <row r="126" spans="2:17" s="29" customFormat="1" x14ac:dyDescent="0.2">
      <c r="B126" s="29" t="str">
        <f t="shared" si="7"/>
        <v>Energy savingsAnnual percent reductionFraction</v>
      </c>
      <c r="C126" s="29" t="s">
        <v>470</v>
      </c>
      <c r="D126" s="29" t="s">
        <v>78</v>
      </c>
      <c r="E126" s="29" t="s">
        <v>505</v>
      </c>
      <c r="F126" s="29" t="str">
        <f t="shared" si="5"/>
        <v>Energy savingsAnnual percent reductionFraction</v>
      </c>
      <c r="G126" s="58" t="s">
        <v>470</v>
      </c>
      <c r="H126" s="58" t="s">
        <v>78</v>
      </c>
      <c r="I126" s="71" t="s">
        <v>505</v>
      </c>
      <c r="J126" s="71"/>
      <c r="K126" s="65" t="s">
        <v>20</v>
      </c>
      <c r="L126" s="65"/>
      <c r="M126" s="65"/>
      <c r="N126" s="65"/>
      <c r="O126" s="65" t="s">
        <v>296</v>
      </c>
      <c r="P126" s="65"/>
      <c r="Q126" s="58" t="s">
        <v>88</v>
      </c>
    </row>
    <row r="127" spans="2:17" s="29" customFormat="1" x14ac:dyDescent="0.2">
      <c r="B127" s="29" t="str">
        <f t="shared" si="7"/>
        <v>Energy savings by end useEnd useEnumeration</v>
      </c>
      <c r="C127" s="29" t="s">
        <v>553</v>
      </c>
      <c r="D127" s="29" t="s">
        <v>329</v>
      </c>
      <c r="E127" s="29" t="s">
        <v>504</v>
      </c>
      <c r="F127" s="29" t="str">
        <f t="shared" si="5"/>
        <v>Energy savings by end useEnd useEnumeration</v>
      </c>
      <c r="G127" s="58" t="s">
        <v>553</v>
      </c>
      <c r="H127" s="71" t="s">
        <v>329</v>
      </c>
      <c r="I127" s="71" t="s">
        <v>504</v>
      </c>
      <c r="J127" s="71"/>
      <c r="K127" s="65" t="s">
        <v>7</v>
      </c>
      <c r="L127" s="65"/>
      <c r="M127" s="65"/>
      <c r="N127" s="65"/>
      <c r="O127" s="65" t="s">
        <v>296</v>
      </c>
      <c r="P127" s="65"/>
      <c r="Q127" s="58" t="s">
        <v>330</v>
      </c>
    </row>
    <row r="128" spans="2:17" s="29" customFormat="1" x14ac:dyDescent="0.2">
      <c r="B128" s="29" t="str">
        <f t="shared" si="7"/>
        <v>Energy savings by end useEnd use valueNumber</v>
      </c>
      <c r="C128" s="29" t="s">
        <v>553</v>
      </c>
      <c r="D128" s="29" t="s">
        <v>331</v>
      </c>
      <c r="E128" s="29" t="s">
        <v>503</v>
      </c>
      <c r="F128" s="29" t="str">
        <f t="shared" si="5"/>
        <v>Energy savings by end useEnd use valueNumber</v>
      </c>
      <c r="G128" s="58" t="s">
        <v>553</v>
      </c>
      <c r="H128" s="71" t="s">
        <v>331</v>
      </c>
      <c r="I128" s="71" t="s">
        <v>503</v>
      </c>
      <c r="J128" s="58" t="s">
        <v>552</v>
      </c>
      <c r="K128" s="65" t="s">
        <v>7</v>
      </c>
      <c r="L128" s="65"/>
      <c r="M128" s="65"/>
      <c r="N128" s="65"/>
      <c r="O128" s="65" t="s">
        <v>296</v>
      </c>
      <c r="P128" s="65"/>
      <c r="Q128" s="58" t="s">
        <v>332</v>
      </c>
    </row>
    <row r="129" spans="2:17" s="29" customFormat="1" x14ac:dyDescent="0.2">
      <c r="B129" s="29" t="str">
        <f t="shared" si="7"/>
        <v>Energy savings by fuelFuel</v>
      </c>
      <c r="C129" s="29" t="s">
        <v>551</v>
      </c>
      <c r="D129" s="29" t="s">
        <v>74</v>
      </c>
      <c r="F129" s="29" t="str">
        <f t="shared" si="5"/>
        <v>Energy savings by fuelAnnual percent reductionFraction</v>
      </c>
      <c r="G129" s="58" t="s">
        <v>551</v>
      </c>
      <c r="H129" s="58" t="s">
        <v>78</v>
      </c>
      <c r="I129" s="58" t="s">
        <v>505</v>
      </c>
      <c r="J129" s="65"/>
      <c r="K129" s="65" t="s">
        <v>20</v>
      </c>
      <c r="L129" s="65"/>
      <c r="M129" s="66"/>
      <c r="N129" s="66"/>
      <c r="O129" s="65" t="s">
        <v>296</v>
      </c>
      <c r="P129" s="66"/>
      <c r="Q129" s="58" t="s">
        <v>79</v>
      </c>
    </row>
    <row r="130" spans="2:17" s="29" customFormat="1" x14ac:dyDescent="0.2">
      <c r="B130" s="29" t="str">
        <f t="shared" si="7"/>
        <v>Energy savings by fuelFuelEnumeration</v>
      </c>
      <c r="C130" s="29" t="s">
        <v>551</v>
      </c>
      <c r="D130" s="29" t="s">
        <v>74</v>
      </c>
      <c r="E130" s="29" t="s">
        <v>504</v>
      </c>
      <c r="F130" s="29" t="str">
        <f t="shared" si="5"/>
        <v>Energy savings by fuelFuel Enumeration</v>
      </c>
      <c r="G130" s="65" t="s">
        <v>551</v>
      </c>
      <c r="H130" s="65" t="s">
        <v>6</v>
      </c>
      <c r="I130" s="58" t="s">
        <v>504</v>
      </c>
      <c r="J130" s="65"/>
      <c r="K130" s="65" t="s">
        <v>20</v>
      </c>
      <c r="L130" s="65"/>
      <c r="M130" s="66"/>
      <c r="N130" s="65" t="s">
        <v>643</v>
      </c>
      <c r="O130" s="65" t="s">
        <v>295</v>
      </c>
      <c r="P130" s="66"/>
      <c r="Q130" s="58" t="s">
        <v>666</v>
      </c>
    </row>
    <row r="131" spans="2:17" s="29" customFormat="1" x14ac:dyDescent="0.2">
      <c r="B131" s="29" t="str">
        <f t="shared" si="7"/>
        <v>Energy savings by fuelTotal savingsNumber</v>
      </c>
      <c r="C131" s="29" t="s">
        <v>551</v>
      </c>
      <c r="D131" s="29" t="s">
        <v>12</v>
      </c>
      <c r="E131" s="29" t="s">
        <v>503</v>
      </c>
      <c r="F131" s="29" t="str">
        <f t="shared" si="5"/>
        <v>Energy savings by fuelTotal savingsNumber</v>
      </c>
      <c r="G131" s="65" t="s">
        <v>551</v>
      </c>
      <c r="H131" s="65" t="s">
        <v>12</v>
      </c>
      <c r="I131" s="73" t="s">
        <v>503</v>
      </c>
      <c r="J131" s="65"/>
      <c r="K131" s="65" t="s">
        <v>20</v>
      </c>
      <c r="L131" s="73"/>
      <c r="M131" s="73"/>
      <c r="N131" s="73"/>
      <c r="O131" s="65" t="s">
        <v>295</v>
      </c>
      <c r="P131" s="65" t="s">
        <v>76</v>
      </c>
      <c r="Q131" s="58" t="s">
        <v>77</v>
      </c>
    </row>
    <row r="132" spans="2:17" s="29" customFormat="1" x14ac:dyDescent="0.2">
      <c r="B132" s="29" t="str">
        <f t="shared" si="7"/>
        <v>Energy savings by fuelAnnual percent reductionFraction</v>
      </c>
      <c r="C132" s="29" t="s">
        <v>551</v>
      </c>
      <c r="D132" s="29" t="s">
        <v>78</v>
      </c>
      <c r="E132" s="29" t="s">
        <v>505</v>
      </c>
      <c r="F132" s="29" t="str">
        <f t="shared" ref="F132:F195" si="8">G132&amp;H132&amp;I132</f>
        <v>Energy savings by fuelTotal dollar savingsNumber (dollars)</v>
      </c>
      <c r="G132" s="65" t="s">
        <v>551</v>
      </c>
      <c r="H132" s="65" t="s">
        <v>16</v>
      </c>
      <c r="I132" s="58" t="s">
        <v>621</v>
      </c>
      <c r="J132" s="65"/>
      <c r="K132" s="65" t="s">
        <v>20</v>
      </c>
      <c r="L132" s="65"/>
      <c r="M132" s="66"/>
      <c r="N132" s="66"/>
      <c r="O132" s="65" t="s">
        <v>295</v>
      </c>
      <c r="P132" s="66"/>
      <c r="Q132" s="58" t="s">
        <v>81</v>
      </c>
    </row>
    <row r="133" spans="2:17" s="29" customFormat="1" x14ac:dyDescent="0.2">
      <c r="B133" s="29" t="str">
        <f t="shared" si="7"/>
        <v>Energy savings by fuelUnitsEnumeration</v>
      </c>
      <c r="C133" s="29" t="s">
        <v>551</v>
      </c>
      <c r="D133" s="29" t="s">
        <v>14</v>
      </c>
      <c r="E133" s="29" t="s">
        <v>504</v>
      </c>
      <c r="F133" s="29" t="str">
        <f t="shared" si="8"/>
        <v>Energy savings by fuelTotal savingsNumber</v>
      </c>
      <c r="G133" s="65" t="s">
        <v>551</v>
      </c>
      <c r="H133" s="65" t="s">
        <v>12</v>
      </c>
      <c r="I133" s="58" t="s">
        <v>503</v>
      </c>
      <c r="J133" s="65"/>
      <c r="K133" s="65" t="s">
        <v>7</v>
      </c>
      <c r="L133" s="65"/>
      <c r="M133" s="66"/>
      <c r="N133" s="66"/>
      <c r="O133" s="65" t="s">
        <v>295</v>
      </c>
      <c r="P133" s="66"/>
      <c r="Q133" s="58" t="s">
        <v>13</v>
      </c>
    </row>
    <row r="134" spans="2:17" s="29" customFormat="1" x14ac:dyDescent="0.2">
      <c r="B134" s="29" t="str">
        <f t="shared" si="7"/>
        <v>Energy savings by fuelTotal dollar savingsNumber (dollars)</v>
      </c>
      <c r="C134" s="29" t="s">
        <v>551</v>
      </c>
      <c r="D134" s="29" t="s">
        <v>16</v>
      </c>
      <c r="E134" s="29" t="s">
        <v>621</v>
      </c>
      <c r="F134" s="29" t="str">
        <f t="shared" si="8"/>
        <v>Energy savings by fuelUnitsEnumeration</v>
      </c>
      <c r="G134" s="65" t="s">
        <v>551</v>
      </c>
      <c r="H134" s="65" t="s">
        <v>14</v>
      </c>
      <c r="I134" s="65" t="s">
        <v>504</v>
      </c>
      <c r="J134" s="65"/>
      <c r="K134" s="65" t="s">
        <v>20</v>
      </c>
      <c r="L134" s="65"/>
      <c r="M134" s="66"/>
      <c r="N134" s="66"/>
      <c r="O134" s="65" t="s">
        <v>295</v>
      </c>
      <c r="P134" s="66"/>
      <c r="Q134" s="58" t="s">
        <v>80</v>
      </c>
    </row>
    <row r="135" spans="2:17" s="29" customFormat="1" x14ac:dyDescent="0.2">
      <c r="B135" s="29" t="str">
        <f t="shared" si="7"/>
        <v>Energy savings by measureFuel Enumeration</v>
      </c>
      <c r="C135" s="29" t="s">
        <v>550</v>
      </c>
      <c r="D135" s="29" t="s">
        <v>6</v>
      </c>
      <c r="E135" s="29" t="s">
        <v>504</v>
      </c>
      <c r="F135" s="29" t="str">
        <f t="shared" si="8"/>
        <v>Energy savings by measureFuel Enumeration</v>
      </c>
      <c r="G135" s="58" t="s">
        <v>550</v>
      </c>
      <c r="H135" s="58" t="s">
        <v>6</v>
      </c>
      <c r="I135" s="71" t="s">
        <v>504</v>
      </c>
      <c r="J135" s="71"/>
      <c r="K135" s="65" t="s">
        <v>7</v>
      </c>
      <c r="L135" s="65" t="s">
        <v>20</v>
      </c>
      <c r="M135" s="65"/>
      <c r="N135" s="64" t="s">
        <v>642</v>
      </c>
      <c r="O135" s="65" t="s">
        <v>295</v>
      </c>
      <c r="P135" s="65"/>
      <c r="Q135" s="58" t="s">
        <v>9</v>
      </c>
    </row>
    <row r="136" spans="2:17" s="29" customFormat="1" x14ac:dyDescent="0.2">
      <c r="B136" s="29" t="str">
        <f t="shared" si="7"/>
        <v>Energy savings by measureTotal savingsNumber</v>
      </c>
      <c r="C136" s="29" t="s">
        <v>550</v>
      </c>
      <c r="D136" s="29" t="s">
        <v>12</v>
      </c>
      <c r="E136" s="29" t="s">
        <v>503</v>
      </c>
      <c r="F136" s="29" t="str">
        <f t="shared" si="8"/>
        <v>Energy savings by measureTotal dollar savingsNumber (dollars)</v>
      </c>
      <c r="G136" s="58" t="s">
        <v>550</v>
      </c>
      <c r="H136" s="58" t="s">
        <v>16</v>
      </c>
      <c r="I136" s="71" t="s">
        <v>621</v>
      </c>
      <c r="J136" s="71"/>
      <c r="K136" s="65" t="s">
        <v>7</v>
      </c>
      <c r="L136" s="65" t="s">
        <v>20</v>
      </c>
      <c r="M136" s="65"/>
      <c r="N136" s="64" t="s">
        <v>642</v>
      </c>
      <c r="O136" s="65" t="s">
        <v>295</v>
      </c>
      <c r="P136" s="65"/>
      <c r="Q136" s="58" t="s">
        <v>17</v>
      </c>
    </row>
    <row r="137" spans="2:17" s="29" customFormat="1" x14ac:dyDescent="0.2">
      <c r="B137" s="29" t="str">
        <f t="shared" si="7"/>
        <v>Energy savings by measureUnitsEnumeration</v>
      </c>
      <c r="C137" s="29" t="s">
        <v>550</v>
      </c>
      <c r="D137" s="29" t="s">
        <v>14</v>
      </c>
      <c r="E137" s="29" t="s">
        <v>504</v>
      </c>
      <c r="F137" s="29" t="str">
        <f t="shared" si="8"/>
        <v>Energy savings by measureTotal savingsNumber</v>
      </c>
      <c r="G137" s="58" t="s">
        <v>550</v>
      </c>
      <c r="H137" s="58" t="s">
        <v>12</v>
      </c>
      <c r="I137" s="71" t="s">
        <v>503</v>
      </c>
      <c r="J137" s="71"/>
      <c r="K137" s="65" t="s">
        <v>7</v>
      </c>
      <c r="L137" s="65" t="s">
        <v>20</v>
      </c>
      <c r="M137" s="65"/>
      <c r="N137" s="64" t="s">
        <v>642</v>
      </c>
      <c r="O137" s="65" t="s">
        <v>295</v>
      </c>
      <c r="P137" s="65"/>
      <c r="Q137" s="58" t="s">
        <v>15</v>
      </c>
    </row>
    <row r="138" spans="2:17" s="29" customFormat="1" x14ac:dyDescent="0.2">
      <c r="B138" s="29" t="str">
        <f t="shared" si="7"/>
        <v>Energy savings by measureTotal dollar savingsNumber (dollars)</v>
      </c>
      <c r="C138" s="29" t="s">
        <v>550</v>
      </c>
      <c r="D138" s="29" t="s">
        <v>16</v>
      </c>
      <c r="E138" s="29" t="s">
        <v>621</v>
      </c>
      <c r="F138" s="29" t="str">
        <f t="shared" si="8"/>
        <v>Energy savings by measureUnitsEnumeration</v>
      </c>
      <c r="G138" s="58" t="s">
        <v>550</v>
      </c>
      <c r="H138" s="58" t="s">
        <v>14</v>
      </c>
      <c r="I138" s="71" t="s">
        <v>504</v>
      </c>
      <c r="J138" s="71"/>
      <c r="K138" s="65" t="s">
        <v>7</v>
      </c>
      <c r="L138" s="65" t="s">
        <v>20</v>
      </c>
      <c r="M138" s="65"/>
      <c r="N138" s="64" t="s">
        <v>642</v>
      </c>
      <c r="O138" s="65" t="s">
        <v>295</v>
      </c>
      <c r="P138" s="65"/>
      <c r="Q138" s="58" t="s">
        <v>13</v>
      </c>
    </row>
    <row r="139" spans="2:17" s="29" customFormat="1" x14ac:dyDescent="0.2">
      <c r="B139" s="29" t="str">
        <f t="shared" si="7"/>
        <v>Floor insulationInsulation materialEnumeration</v>
      </c>
      <c r="C139" s="29" t="s">
        <v>673</v>
      </c>
      <c r="D139" s="29" t="s">
        <v>190</v>
      </c>
      <c r="E139" s="29" t="s">
        <v>504</v>
      </c>
      <c r="F139" s="29" t="str">
        <f t="shared" si="8"/>
        <v>Floor insulation (existing)Insulation materialEnumeration</v>
      </c>
      <c r="G139" s="65" t="s">
        <v>636</v>
      </c>
      <c r="H139" s="65" t="s">
        <v>190</v>
      </c>
      <c r="I139" s="65" t="s">
        <v>504</v>
      </c>
      <c r="J139" s="65"/>
      <c r="K139" s="65" t="s">
        <v>7</v>
      </c>
      <c r="L139" s="65"/>
      <c r="M139" s="65"/>
      <c r="N139" s="65"/>
      <c r="O139" s="65" t="s">
        <v>21</v>
      </c>
      <c r="P139" s="65"/>
      <c r="Q139" s="65" t="s">
        <v>207</v>
      </c>
    </row>
    <row r="140" spans="2:17" s="29" customFormat="1" x14ac:dyDescent="0.2">
      <c r="B140" s="29" t="str">
        <f t="shared" si="7"/>
        <v>Floor insulationInsulation materialEnumeration</v>
      </c>
      <c r="C140" s="29" t="s">
        <v>673</v>
      </c>
      <c r="D140" s="29" t="s">
        <v>190</v>
      </c>
      <c r="E140" s="29" t="s">
        <v>504</v>
      </c>
      <c r="F140" s="29" t="str">
        <f t="shared" si="8"/>
        <v>Floor insulation (existing)Insulation materialEnumeration</v>
      </c>
      <c r="G140" s="65" t="s">
        <v>636</v>
      </c>
      <c r="H140" s="65" t="s">
        <v>190</v>
      </c>
      <c r="I140" s="65" t="s">
        <v>504</v>
      </c>
      <c r="J140" s="65"/>
      <c r="K140" s="65" t="s">
        <v>7</v>
      </c>
      <c r="L140" s="65"/>
      <c r="M140" s="65"/>
      <c r="N140" s="65"/>
      <c r="O140" s="65" t="s">
        <v>21</v>
      </c>
      <c r="P140" s="65"/>
      <c r="Q140" s="65" t="s">
        <v>208</v>
      </c>
    </row>
    <row r="141" spans="2:17" s="29" customFormat="1" x14ac:dyDescent="0.2">
      <c r="B141" s="29" t="str">
        <f t="shared" si="7"/>
        <v>Floor insulationMisaligned insulationBoolean</v>
      </c>
      <c r="C141" s="29" t="s">
        <v>673</v>
      </c>
      <c r="D141" s="29" t="s">
        <v>193</v>
      </c>
      <c r="E141" s="29" t="s">
        <v>520</v>
      </c>
      <c r="F141" s="29" t="str">
        <f t="shared" si="8"/>
        <v>Floor insulation (existing)Insulation nominal R-valueNumber</v>
      </c>
      <c r="G141" s="65" t="s">
        <v>636</v>
      </c>
      <c r="H141" s="65" t="s">
        <v>195</v>
      </c>
      <c r="I141" s="65" t="s">
        <v>503</v>
      </c>
      <c r="J141" s="65"/>
      <c r="K141" s="65" t="s">
        <v>20</v>
      </c>
      <c r="L141" s="65"/>
      <c r="M141" s="65"/>
      <c r="N141" s="65"/>
      <c r="O141" s="65" t="s">
        <v>21</v>
      </c>
      <c r="P141" s="65"/>
      <c r="Q141" s="65" t="s">
        <v>209</v>
      </c>
    </row>
    <row r="142" spans="2:17" s="29" customFormat="1" x14ac:dyDescent="0.2">
      <c r="B142" s="29" t="str">
        <f t="shared" si="7"/>
        <v>Floor insulationInsulation thicknessNumber (inches)</v>
      </c>
      <c r="C142" s="29" t="s">
        <v>673</v>
      </c>
      <c r="D142" s="29" t="s">
        <v>198</v>
      </c>
      <c r="E142" s="29" t="s">
        <v>581</v>
      </c>
      <c r="F142" s="29" t="str">
        <f t="shared" si="8"/>
        <v>Floor insulation (existing)Insulation thicknessNumber (inches)</v>
      </c>
      <c r="G142" s="65" t="s">
        <v>636</v>
      </c>
      <c r="H142" s="65" t="s">
        <v>198</v>
      </c>
      <c r="I142" s="65" t="s">
        <v>581</v>
      </c>
      <c r="J142" s="65"/>
      <c r="K142" s="65" t="s">
        <v>7</v>
      </c>
      <c r="L142" s="65"/>
      <c r="M142" s="65"/>
      <c r="N142" s="65"/>
      <c r="O142" s="65" t="s">
        <v>21</v>
      </c>
      <c r="P142" s="65"/>
      <c r="Q142" s="65" t="s">
        <v>210</v>
      </c>
    </row>
    <row r="143" spans="2:17" s="29" customFormat="1" x14ac:dyDescent="0.2">
      <c r="B143" s="29" t="str">
        <f t="shared" si="7"/>
        <v>Floor insulationSurface areaNumber (sq.ft.)</v>
      </c>
      <c r="C143" s="29" t="s">
        <v>673</v>
      </c>
      <c r="D143" s="29" t="s">
        <v>205</v>
      </c>
      <c r="E143" s="29" t="s">
        <v>584</v>
      </c>
      <c r="F143" s="29" t="str">
        <f t="shared" si="8"/>
        <v>Floor insulation (existing)Misaligned insulationBoolean</v>
      </c>
      <c r="G143" s="65" t="s">
        <v>636</v>
      </c>
      <c r="H143" s="65" t="s">
        <v>193</v>
      </c>
      <c r="I143" s="65" t="s">
        <v>520</v>
      </c>
      <c r="J143" s="65"/>
      <c r="K143" s="65" t="s">
        <v>7</v>
      </c>
      <c r="L143" s="65"/>
      <c r="M143" s="65"/>
      <c r="N143" s="65"/>
      <c r="O143" s="65" t="s">
        <v>21</v>
      </c>
      <c r="P143" s="65"/>
      <c r="Q143" s="65" t="s">
        <v>194</v>
      </c>
    </row>
    <row r="144" spans="2:17" s="29" customFormat="1" x14ac:dyDescent="0.2">
      <c r="B144" s="29" t="str">
        <f t="shared" si="7"/>
        <v>Floor insulationInsulation nominal R-valueNumber</v>
      </c>
      <c r="C144" s="29" t="s">
        <v>673</v>
      </c>
      <c r="D144" s="29" t="s">
        <v>195</v>
      </c>
      <c r="E144" s="29" t="s">
        <v>503</v>
      </c>
      <c r="F144" s="29" t="str">
        <f t="shared" si="8"/>
        <v>Floor insulation (existing)Surface areaNumber (sq.ft.)</v>
      </c>
      <c r="G144" s="65" t="s">
        <v>636</v>
      </c>
      <c r="H144" s="65" t="s">
        <v>205</v>
      </c>
      <c r="I144" s="65" t="s">
        <v>584</v>
      </c>
      <c r="J144" s="65"/>
      <c r="K144" s="65" t="s">
        <v>7</v>
      </c>
      <c r="L144" s="65"/>
      <c r="M144" s="65"/>
      <c r="N144" s="65"/>
      <c r="O144" s="65" t="s">
        <v>21</v>
      </c>
      <c r="P144" s="65"/>
      <c r="Q144" s="65" t="s">
        <v>211</v>
      </c>
    </row>
    <row r="145" spans="2:17" s="29" customFormat="1" x14ac:dyDescent="0.2">
      <c r="B145" s="33" t="s">
        <v>847</v>
      </c>
      <c r="C145" s="33" t="s">
        <v>673</v>
      </c>
      <c r="D145" s="33" t="s">
        <v>190</v>
      </c>
      <c r="E145" s="33" t="s">
        <v>504</v>
      </c>
      <c r="F145" s="29" t="str">
        <f t="shared" si="8"/>
        <v>Floor insulation (new)Insulation materialEnumeration</v>
      </c>
      <c r="G145" s="65" t="s">
        <v>637</v>
      </c>
      <c r="H145" s="65" t="s">
        <v>190</v>
      </c>
      <c r="I145" s="65" t="s">
        <v>504</v>
      </c>
      <c r="J145" s="65"/>
      <c r="K145" s="65" t="s">
        <v>20</v>
      </c>
      <c r="L145" s="65"/>
      <c r="M145" s="65"/>
      <c r="N145" s="65"/>
      <c r="O145" s="65" t="s">
        <v>296</v>
      </c>
      <c r="P145" s="65" t="s">
        <v>178</v>
      </c>
      <c r="Q145" s="65" t="s">
        <v>207</v>
      </c>
    </row>
    <row r="146" spans="2:17" s="29" customFormat="1" x14ac:dyDescent="0.2">
      <c r="B146" s="33" t="s">
        <v>847</v>
      </c>
      <c r="C146" s="33" t="s">
        <v>673</v>
      </c>
      <c r="D146" s="33" t="s">
        <v>190</v>
      </c>
      <c r="E146" s="33" t="s">
        <v>504</v>
      </c>
      <c r="F146" s="29" t="str">
        <f t="shared" si="8"/>
        <v>Floor insulation (new)Insulation materialEnumeration</v>
      </c>
      <c r="G146" s="65" t="s">
        <v>637</v>
      </c>
      <c r="H146" s="65" t="s">
        <v>190</v>
      </c>
      <c r="I146" s="65" t="s">
        <v>504</v>
      </c>
      <c r="J146" s="65"/>
      <c r="K146" s="65" t="s">
        <v>20</v>
      </c>
      <c r="L146" s="65"/>
      <c r="M146" s="65"/>
      <c r="N146" s="65"/>
      <c r="O146" s="65" t="s">
        <v>296</v>
      </c>
      <c r="P146" s="65" t="s">
        <v>178</v>
      </c>
      <c r="Q146" s="65" t="s">
        <v>208</v>
      </c>
    </row>
    <row r="147" spans="2:17" s="29" customFormat="1" x14ac:dyDescent="0.2">
      <c r="B147" s="33" t="s">
        <v>848</v>
      </c>
      <c r="C147" s="33" t="s">
        <v>673</v>
      </c>
      <c r="D147" s="33" t="s">
        <v>193</v>
      </c>
      <c r="E147" s="33" t="s">
        <v>520</v>
      </c>
      <c r="F147" s="29" t="str">
        <f t="shared" si="8"/>
        <v>Floor insulation (new)Insulation nominal R-valueNumber</v>
      </c>
      <c r="G147" s="65" t="s">
        <v>637</v>
      </c>
      <c r="H147" s="65" t="s">
        <v>195</v>
      </c>
      <c r="I147" s="65" t="s">
        <v>503</v>
      </c>
      <c r="J147" s="65"/>
      <c r="K147" s="65" t="s">
        <v>20</v>
      </c>
      <c r="L147" s="65"/>
      <c r="M147" s="65"/>
      <c r="N147" s="65"/>
      <c r="O147" s="65" t="s">
        <v>296</v>
      </c>
      <c r="P147" s="65" t="s">
        <v>178</v>
      </c>
      <c r="Q147" s="65" t="s">
        <v>209</v>
      </c>
    </row>
    <row r="148" spans="2:17" s="29" customFormat="1" x14ac:dyDescent="0.2">
      <c r="B148" s="33" t="s">
        <v>849</v>
      </c>
      <c r="C148" s="33" t="s">
        <v>673</v>
      </c>
      <c r="D148" s="33" t="s">
        <v>198</v>
      </c>
      <c r="E148" s="33" t="s">
        <v>581</v>
      </c>
      <c r="F148" s="29" t="str">
        <f t="shared" si="8"/>
        <v>Floor insulation (new)Insulation thicknessNumber (inches)</v>
      </c>
      <c r="G148" s="65" t="s">
        <v>637</v>
      </c>
      <c r="H148" s="65" t="s">
        <v>198</v>
      </c>
      <c r="I148" s="65" t="s">
        <v>581</v>
      </c>
      <c r="J148" s="65"/>
      <c r="K148" s="65" t="s">
        <v>20</v>
      </c>
      <c r="L148" s="65"/>
      <c r="M148" s="65"/>
      <c r="N148" s="65"/>
      <c r="O148" s="65" t="s">
        <v>296</v>
      </c>
      <c r="P148" s="65" t="s">
        <v>178</v>
      </c>
      <c r="Q148" s="65" t="s">
        <v>210</v>
      </c>
    </row>
    <row r="149" spans="2:17" s="29" customFormat="1" x14ac:dyDescent="0.2">
      <c r="B149" s="33" t="s">
        <v>850</v>
      </c>
      <c r="C149" s="33" t="s">
        <v>673</v>
      </c>
      <c r="D149" s="33" t="s">
        <v>205</v>
      </c>
      <c r="E149" s="33" t="s">
        <v>584</v>
      </c>
      <c r="F149" s="29" t="str">
        <f t="shared" si="8"/>
        <v>Floor insulation (new)Misaligned insulationBoolean</v>
      </c>
      <c r="G149" s="65" t="s">
        <v>637</v>
      </c>
      <c r="H149" s="65" t="s">
        <v>193</v>
      </c>
      <c r="I149" s="65" t="s">
        <v>520</v>
      </c>
      <c r="J149" s="65"/>
      <c r="K149" s="65" t="s">
        <v>20</v>
      </c>
      <c r="L149" s="65"/>
      <c r="M149" s="65"/>
      <c r="N149" s="65"/>
      <c r="O149" s="65" t="s">
        <v>296</v>
      </c>
      <c r="P149" s="65" t="s">
        <v>178</v>
      </c>
      <c r="Q149" s="65" t="s">
        <v>194</v>
      </c>
    </row>
    <row r="150" spans="2:17" s="29" customFormat="1" x14ac:dyDescent="0.2">
      <c r="B150" s="33" t="s">
        <v>851</v>
      </c>
      <c r="C150" s="33" t="s">
        <v>673</v>
      </c>
      <c r="D150" s="33" t="s">
        <v>195</v>
      </c>
      <c r="E150" s="33" t="s">
        <v>503</v>
      </c>
      <c r="F150" s="29" t="str">
        <f t="shared" si="8"/>
        <v>Floor insulation (new)Surface areaNumber (sq.ft.)</v>
      </c>
      <c r="G150" s="65" t="s">
        <v>637</v>
      </c>
      <c r="H150" s="65" t="s">
        <v>205</v>
      </c>
      <c r="I150" s="65" t="s">
        <v>584</v>
      </c>
      <c r="J150" s="65"/>
      <c r="K150" s="65" t="s">
        <v>7</v>
      </c>
      <c r="L150" s="65"/>
      <c r="M150" s="65"/>
      <c r="N150" s="65"/>
      <c r="O150" s="65" t="s">
        <v>296</v>
      </c>
      <c r="P150" s="65" t="s">
        <v>178</v>
      </c>
      <c r="Q150" s="65" t="s">
        <v>211</v>
      </c>
    </row>
    <row r="151" spans="2:17" s="29" customFormat="1" x14ac:dyDescent="0.2">
      <c r="B151" s="29" t="str">
        <f t="shared" ref="B151:B161" si="9">C151&amp;D151&amp;E151</f>
        <v>Flue draft test (test-in)Current conditionNumber (Pa)</v>
      </c>
      <c r="C151" s="29" t="s">
        <v>567</v>
      </c>
      <c r="D151" s="29" t="s">
        <v>119</v>
      </c>
      <c r="E151" s="29" t="s">
        <v>526</v>
      </c>
      <c r="F151" s="29" t="str">
        <f t="shared" si="8"/>
        <v>Flue draft test (test-in)Current conditionNumber (Pa)</v>
      </c>
      <c r="G151" s="58" t="s">
        <v>567</v>
      </c>
      <c r="H151" s="58" t="s">
        <v>119</v>
      </c>
      <c r="I151" s="58" t="s">
        <v>526</v>
      </c>
      <c r="J151" s="58" t="s">
        <v>564</v>
      </c>
      <c r="K151" s="65" t="s">
        <v>7</v>
      </c>
      <c r="L151" s="65"/>
      <c r="M151" s="65"/>
      <c r="N151" s="65"/>
      <c r="O151" s="65" t="s">
        <v>21</v>
      </c>
      <c r="P151" s="65" t="s">
        <v>120</v>
      </c>
      <c r="Q151" s="58" t="s">
        <v>125</v>
      </c>
    </row>
    <row r="152" spans="2:17" s="29" customFormat="1" x14ac:dyDescent="0.2">
      <c r="B152" s="29" t="str">
        <f t="shared" si="9"/>
        <v>Flue draft test (test-in)Test result Enumeration</v>
      </c>
      <c r="C152" s="29" t="s">
        <v>567</v>
      </c>
      <c r="D152" s="29" t="s">
        <v>568</v>
      </c>
      <c r="E152" s="29" t="s">
        <v>504</v>
      </c>
      <c r="F152" s="29" t="str">
        <f t="shared" si="8"/>
        <v>Flue draft test (test-in)Poor scenarioNumber (Pa)</v>
      </c>
      <c r="G152" s="58" t="s">
        <v>567</v>
      </c>
      <c r="H152" s="58" t="s">
        <v>123</v>
      </c>
      <c r="I152" s="58" t="s">
        <v>526</v>
      </c>
      <c r="J152" s="58"/>
      <c r="K152" s="65" t="s">
        <v>7</v>
      </c>
      <c r="L152" s="65"/>
      <c r="M152" s="65"/>
      <c r="N152" s="65"/>
      <c r="O152" s="65" t="s">
        <v>21</v>
      </c>
      <c r="P152" s="65" t="s">
        <v>120</v>
      </c>
      <c r="Q152" s="58" t="s">
        <v>127</v>
      </c>
    </row>
    <row r="153" spans="2:17" s="29" customFormat="1" x14ac:dyDescent="0.2">
      <c r="B153" s="29" t="str">
        <f t="shared" si="9"/>
        <v>Flue draft test (test-in)Poor scenarioNumber (Pa)</v>
      </c>
      <c r="C153" s="29" t="s">
        <v>567</v>
      </c>
      <c r="D153" s="29" t="s">
        <v>123</v>
      </c>
      <c r="E153" s="29" t="s">
        <v>526</v>
      </c>
      <c r="F153" s="29" t="str">
        <f t="shared" si="8"/>
        <v>Flue draft test (test-in)Test result Enumeration</v>
      </c>
      <c r="G153" s="58" t="s">
        <v>567</v>
      </c>
      <c r="H153" s="58" t="s">
        <v>568</v>
      </c>
      <c r="I153" s="58" t="s">
        <v>504</v>
      </c>
      <c r="J153" s="58"/>
      <c r="K153" s="65" t="s">
        <v>7</v>
      </c>
      <c r="L153" s="65"/>
      <c r="M153" s="65"/>
      <c r="N153" s="65"/>
      <c r="O153" s="65" t="s">
        <v>21</v>
      </c>
      <c r="P153" s="65" t="s">
        <v>120</v>
      </c>
      <c r="Q153" s="58" t="s">
        <v>126</v>
      </c>
    </row>
    <row r="154" spans="2:17" s="29" customFormat="1" x14ac:dyDescent="0.2">
      <c r="B154" s="29" t="str">
        <f t="shared" si="9"/>
        <v>Flue draft test (test-out)Current conditionNumber (Pa)</v>
      </c>
      <c r="C154" s="29" t="s">
        <v>576</v>
      </c>
      <c r="D154" s="29" t="s">
        <v>119</v>
      </c>
      <c r="E154" s="29" t="s">
        <v>526</v>
      </c>
      <c r="F154" s="29" t="str">
        <f t="shared" si="8"/>
        <v>Flue draft test (test-out)Current conditionNumber (Pa)</v>
      </c>
      <c r="G154" s="58" t="s">
        <v>576</v>
      </c>
      <c r="H154" s="58" t="s">
        <v>119</v>
      </c>
      <c r="I154" s="58" t="s">
        <v>526</v>
      </c>
      <c r="J154" s="58" t="s">
        <v>564</v>
      </c>
      <c r="K154" s="65" t="s">
        <v>138</v>
      </c>
      <c r="L154" s="65"/>
      <c r="M154" s="65" t="s">
        <v>139</v>
      </c>
      <c r="N154" s="65"/>
      <c r="O154" s="65" t="s">
        <v>296</v>
      </c>
      <c r="P154" s="65" t="s">
        <v>120</v>
      </c>
      <c r="Q154" s="58" t="s">
        <v>125</v>
      </c>
    </row>
    <row r="155" spans="2:17" s="29" customFormat="1" x14ac:dyDescent="0.2">
      <c r="B155" s="29" t="str">
        <f t="shared" si="9"/>
        <v>Flue draft test (test-out)Test result Enumeration</v>
      </c>
      <c r="C155" s="29" t="s">
        <v>576</v>
      </c>
      <c r="D155" s="29" t="s">
        <v>568</v>
      </c>
      <c r="E155" s="29" t="s">
        <v>504</v>
      </c>
      <c r="F155" s="29" t="str">
        <f t="shared" si="8"/>
        <v>Flue draft test (test-out)Poor scenarioNumber (Pa)</v>
      </c>
      <c r="G155" s="58" t="s">
        <v>576</v>
      </c>
      <c r="H155" s="58" t="s">
        <v>123</v>
      </c>
      <c r="I155" s="58" t="s">
        <v>526</v>
      </c>
      <c r="J155" s="58"/>
      <c r="K155" s="65" t="s">
        <v>138</v>
      </c>
      <c r="L155" s="65"/>
      <c r="M155" s="65" t="s">
        <v>139</v>
      </c>
      <c r="N155" s="65"/>
      <c r="O155" s="65" t="s">
        <v>296</v>
      </c>
      <c r="P155" s="65" t="s">
        <v>120</v>
      </c>
      <c r="Q155" s="58" t="s">
        <v>127</v>
      </c>
    </row>
    <row r="156" spans="2:17" s="29" customFormat="1" x14ac:dyDescent="0.2">
      <c r="B156" s="29" t="str">
        <f t="shared" si="9"/>
        <v>Flue draft test (test-out)Poor scenarioNumber (Pa)</v>
      </c>
      <c r="C156" s="29" t="s">
        <v>576</v>
      </c>
      <c r="D156" s="29" t="s">
        <v>123</v>
      </c>
      <c r="E156" s="29" t="s">
        <v>526</v>
      </c>
      <c r="F156" s="29" t="str">
        <f t="shared" si="8"/>
        <v>Flue draft test (test-out)Test result Enumeration</v>
      </c>
      <c r="G156" s="58" t="s">
        <v>576</v>
      </c>
      <c r="H156" s="58" t="s">
        <v>568</v>
      </c>
      <c r="I156" s="58" t="s">
        <v>504</v>
      </c>
      <c r="J156" s="58"/>
      <c r="K156" s="65" t="s">
        <v>138</v>
      </c>
      <c r="L156" s="65"/>
      <c r="M156" s="65" t="s">
        <v>139</v>
      </c>
      <c r="N156" s="65"/>
      <c r="O156" s="65" t="s">
        <v>296</v>
      </c>
      <c r="P156" s="65" t="s">
        <v>120</v>
      </c>
      <c r="Q156" s="58" t="s">
        <v>126</v>
      </c>
    </row>
    <row r="157" spans="2:17" s="29" customFormat="1" x14ac:dyDescent="0.2">
      <c r="B157" s="29" t="str">
        <f t="shared" si="9"/>
        <v>FreezerThird party certificationEnumeration</v>
      </c>
      <c r="C157" s="29" t="s">
        <v>381</v>
      </c>
      <c r="D157" s="29" t="s">
        <v>58</v>
      </c>
      <c r="E157" s="29" t="s">
        <v>504</v>
      </c>
      <c r="F157" s="29" t="str">
        <f t="shared" si="8"/>
        <v>Freezer (existing)ManufacturerText</v>
      </c>
      <c r="G157" s="65" t="s">
        <v>301</v>
      </c>
      <c r="H157" s="65" t="s">
        <v>45</v>
      </c>
      <c r="I157" s="65" t="s">
        <v>516</v>
      </c>
      <c r="J157" s="65"/>
      <c r="K157" s="65" t="s">
        <v>7</v>
      </c>
      <c r="L157" s="65"/>
      <c r="M157" s="66"/>
      <c r="N157" s="66"/>
      <c r="O157" s="65" t="s">
        <v>21</v>
      </c>
      <c r="P157" s="66"/>
      <c r="Q157" s="58" t="s">
        <v>69</v>
      </c>
    </row>
    <row r="158" spans="2:17" s="29" customFormat="1" x14ac:dyDescent="0.2">
      <c r="B158" s="29" t="str">
        <f t="shared" si="9"/>
        <v>FreezerManufacturerText</v>
      </c>
      <c r="C158" s="29" t="s">
        <v>381</v>
      </c>
      <c r="D158" s="29" t="s">
        <v>45</v>
      </c>
      <c r="E158" s="29" t="s">
        <v>516</v>
      </c>
      <c r="F158" s="29" t="str">
        <f t="shared" si="8"/>
        <v>Freezer (existing)Model numberText</v>
      </c>
      <c r="G158" s="65" t="s">
        <v>301</v>
      </c>
      <c r="H158" s="65" t="s">
        <v>47</v>
      </c>
      <c r="I158" s="65" t="s">
        <v>516</v>
      </c>
      <c r="J158" s="65"/>
      <c r="K158" s="65" t="s">
        <v>7</v>
      </c>
      <c r="L158" s="65"/>
      <c r="M158" s="66"/>
      <c r="N158" s="66"/>
      <c r="O158" s="65" t="s">
        <v>21</v>
      </c>
      <c r="P158" s="66"/>
      <c r="Q158" s="58" t="s">
        <v>70</v>
      </c>
    </row>
    <row r="159" spans="2:17" s="29" customFormat="1" x14ac:dyDescent="0.2">
      <c r="B159" s="29" t="str">
        <f t="shared" si="9"/>
        <v>FreezerModel numberText</v>
      </c>
      <c r="C159" s="29" t="s">
        <v>381</v>
      </c>
      <c r="D159" s="29" t="s">
        <v>47</v>
      </c>
      <c r="E159" s="29" t="s">
        <v>516</v>
      </c>
      <c r="F159" s="29" t="str">
        <f t="shared" si="8"/>
        <v>Freezer (existing)Model yearNumber</v>
      </c>
      <c r="G159" s="65" t="s">
        <v>301</v>
      </c>
      <c r="H159" s="65" t="s">
        <v>51</v>
      </c>
      <c r="I159" s="65" t="s">
        <v>503</v>
      </c>
      <c r="J159" s="65"/>
      <c r="K159" s="65" t="s">
        <v>7</v>
      </c>
      <c r="L159" s="65"/>
      <c r="M159" s="65"/>
      <c r="N159" s="65"/>
      <c r="O159" s="65" t="s">
        <v>21</v>
      </c>
      <c r="P159" s="65"/>
      <c r="Q159" s="58" t="s">
        <v>73</v>
      </c>
    </row>
    <row r="160" spans="2:17" s="29" customFormat="1" x14ac:dyDescent="0.2">
      <c r="B160" s="29" t="str">
        <f t="shared" si="9"/>
        <v>FreezerRated annual kWhNumber</v>
      </c>
      <c r="C160" s="29" t="s">
        <v>381</v>
      </c>
      <c r="D160" s="29" t="s">
        <v>71</v>
      </c>
      <c r="E160" s="29" t="s">
        <v>503</v>
      </c>
      <c r="F160" s="29" t="str">
        <f t="shared" si="8"/>
        <v>Freezer (existing)Rated annual kWhNumber</v>
      </c>
      <c r="G160" s="65" t="s">
        <v>301</v>
      </c>
      <c r="H160" s="65" t="s">
        <v>71</v>
      </c>
      <c r="I160" s="65" t="s">
        <v>503</v>
      </c>
      <c r="J160" s="65"/>
      <c r="K160" s="65" t="s">
        <v>7</v>
      </c>
      <c r="L160" s="65"/>
      <c r="M160" s="65"/>
      <c r="N160" s="65"/>
      <c r="O160" s="65" t="s">
        <v>21</v>
      </c>
      <c r="P160" s="65"/>
      <c r="Q160" s="58" t="s">
        <v>72</v>
      </c>
    </row>
    <row r="161" spans="2:17" s="29" customFormat="1" x14ac:dyDescent="0.2">
      <c r="B161" s="29" t="str">
        <f t="shared" si="9"/>
        <v>FreezerModel yearText</v>
      </c>
      <c r="C161" s="29" t="s">
        <v>381</v>
      </c>
      <c r="D161" s="29" t="s">
        <v>51</v>
      </c>
      <c r="E161" s="29" t="s">
        <v>516</v>
      </c>
      <c r="F161" s="29" t="str">
        <f t="shared" si="8"/>
        <v>Freezer (existing)Third party certificationEnumeration</v>
      </c>
      <c r="G161" s="65" t="s">
        <v>301</v>
      </c>
      <c r="H161" s="65" t="s">
        <v>58</v>
      </c>
      <c r="I161" s="65" t="s">
        <v>504</v>
      </c>
      <c r="J161" s="71" t="s">
        <v>596</v>
      </c>
      <c r="K161" s="65" t="s">
        <v>7</v>
      </c>
      <c r="L161" s="65"/>
      <c r="M161" s="66"/>
      <c r="N161" s="66"/>
      <c r="O161" s="65" t="s">
        <v>21</v>
      </c>
      <c r="P161" s="66"/>
      <c r="Q161" s="58" t="s">
        <v>68</v>
      </c>
    </row>
    <row r="162" spans="2:17" s="29" customFormat="1" x14ac:dyDescent="0.2">
      <c r="B162" s="33" t="s">
        <v>853</v>
      </c>
      <c r="C162" s="33" t="s">
        <v>381</v>
      </c>
      <c r="D162" s="33" t="s">
        <v>45</v>
      </c>
      <c r="E162" s="33" t="s">
        <v>516</v>
      </c>
      <c r="F162" s="29" t="str">
        <f t="shared" si="8"/>
        <v>Freezer (new)ManufacturerText</v>
      </c>
      <c r="G162" s="65" t="s">
        <v>300</v>
      </c>
      <c r="H162" s="65" t="s">
        <v>45</v>
      </c>
      <c r="I162" s="65" t="s">
        <v>516</v>
      </c>
      <c r="J162" s="65"/>
      <c r="K162" s="65" t="s">
        <v>7</v>
      </c>
      <c r="L162" s="65"/>
      <c r="M162" s="66"/>
      <c r="N162" s="66"/>
      <c r="O162" s="65" t="s">
        <v>296</v>
      </c>
      <c r="P162" s="65" t="s">
        <v>178</v>
      </c>
      <c r="Q162" s="58" t="s">
        <v>69</v>
      </c>
    </row>
    <row r="163" spans="2:17" s="29" customFormat="1" x14ac:dyDescent="0.2">
      <c r="B163" s="33" t="s">
        <v>854</v>
      </c>
      <c r="C163" s="33" t="s">
        <v>381</v>
      </c>
      <c r="D163" s="33" t="s">
        <v>47</v>
      </c>
      <c r="E163" s="33" t="s">
        <v>516</v>
      </c>
      <c r="F163" s="29" t="str">
        <f t="shared" si="8"/>
        <v>Freezer (new)Model numberText</v>
      </c>
      <c r="G163" s="65" t="s">
        <v>300</v>
      </c>
      <c r="H163" s="65" t="s">
        <v>47</v>
      </c>
      <c r="I163" s="65" t="s">
        <v>516</v>
      </c>
      <c r="J163" s="65"/>
      <c r="K163" s="65" t="s">
        <v>7</v>
      </c>
      <c r="L163" s="65"/>
      <c r="M163" s="66"/>
      <c r="N163" s="66"/>
      <c r="O163" s="65" t="s">
        <v>296</v>
      </c>
      <c r="P163" s="65" t="s">
        <v>178</v>
      </c>
      <c r="Q163" s="58" t="s">
        <v>70</v>
      </c>
    </row>
    <row r="164" spans="2:17" s="29" customFormat="1" x14ac:dyDescent="0.2">
      <c r="B164" s="33" t="s">
        <v>855</v>
      </c>
      <c r="C164" s="33" t="s">
        <v>381</v>
      </c>
      <c r="D164" s="33" t="s">
        <v>71</v>
      </c>
      <c r="E164" s="33" t="s">
        <v>503</v>
      </c>
      <c r="F164" s="29" t="str">
        <f t="shared" si="8"/>
        <v>Freezer (new)Model yearNumber</v>
      </c>
      <c r="G164" s="65" t="s">
        <v>300</v>
      </c>
      <c r="H164" s="65" t="s">
        <v>51</v>
      </c>
      <c r="I164" s="65" t="s">
        <v>503</v>
      </c>
      <c r="J164" s="65"/>
      <c r="K164" s="65" t="s">
        <v>7</v>
      </c>
      <c r="L164" s="65"/>
      <c r="M164" s="66"/>
      <c r="N164" s="66"/>
      <c r="O164" s="65" t="s">
        <v>296</v>
      </c>
      <c r="P164" s="65" t="s">
        <v>178</v>
      </c>
      <c r="Q164" s="58" t="s">
        <v>73</v>
      </c>
    </row>
    <row r="165" spans="2:17" s="29" customFormat="1" x14ac:dyDescent="0.2">
      <c r="B165" s="33" t="s">
        <v>856</v>
      </c>
      <c r="C165" s="33" t="s">
        <v>381</v>
      </c>
      <c r="D165" s="33" t="s">
        <v>51</v>
      </c>
      <c r="E165" s="33" t="s">
        <v>516</v>
      </c>
      <c r="F165" s="29" t="str">
        <f t="shared" si="8"/>
        <v>Freezer (new)Rated annual kWhNumber</v>
      </c>
      <c r="G165" s="65" t="s">
        <v>300</v>
      </c>
      <c r="H165" s="65" t="s">
        <v>71</v>
      </c>
      <c r="I165" s="65" t="s">
        <v>503</v>
      </c>
      <c r="J165" s="65"/>
      <c r="K165" s="65" t="s">
        <v>7</v>
      </c>
      <c r="L165" s="65"/>
      <c r="M165" s="66"/>
      <c r="N165" s="66"/>
      <c r="O165" s="65" t="s">
        <v>296</v>
      </c>
      <c r="P165" s="65" t="s">
        <v>178</v>
      </c>
      <c r="Q165" s="58" t="s">
        <v>72</v>
      </c>
    </row>
    <row r="166" spans="2:17" s="29" customFormat="1" x14ac:dyDescent="0.2">
      <c r="B166" s="82" t="s">
        <v>922</v>
      </c>
      <c r="C166" s="83" t="s">
        <v>922</v>
      </c>
      <c r="D166" s="83" t="s">
        <v>922</v>
      </c>
      <c r="E166" s="83" t="s">
        <v>922</v>
      </c>
      <c r="F166" s="29" t="str">
        <f t="shared" si="8"/>
        <v>Freezer (new)Replaced systemSystem ID</v>
      </c>
      <c r="G166" s="65" t="s">
        <v>300</v>
      </c>
      <c r="H166" s="65" t="s">
        <v>297</v>
      </c>
      <c r="I166" s="65" t="s">
        <v>117</v>
      </c>
      <c r="J166" s="65"/>
      <c r="K166" s="65" t="s">
        <v>20</v>
      </c>
      <c r="L166" s="65"/>
      <c r="M166" s="65"/>
      <c r="N166" s="65"/>
      <c r="O166" s="65" t="s">
        <v>296</v>
      </c>
      <c r="P166" s="65" t="s">
        <v>178</v>
      </c>
      <c r="Q166" s="65" t="s">
        <v>298</v>
      </c>
    </row>
    <row r="167" spans="2:17" s="29" customFormat="1" x14ac:dyDescent="0.2">
      <c r="B167" s="33" t="s">
        <v>852</v>
      </c>
      <c r="C167" s="33" t="s">
        <v>381</v>
      </c>
      <c r="D167" s="33" t="s">
        <v>58</v>
      </c>
      <c r="E167" s="33" t="s">
        <v>504</v>
      </c>
      <c r="F167" s="29" t="str">
        <f t="shared" si="8"/>
        <v>Freezer (new)Third party certificationEnumeration</v>
      </c>
      <c r="G167" s="65" t="s">
        <v>300</v>
      </c>
      <c r="H167" s="65" t="s">
        <v>58</v>
      </c>
      <c r="I167" s="65" t="s">
        <v>504</v>
      </c>
      <c r="J167" s="71" t="s">
        <v>596</v>
      </c>
      <c r="K167" s="65" t="s">
        <v>20</v>
      </c>
      <c r="L167" s="65"/>
      <c r="M167" s="72"/>
      <c r="N167" s="72"/>
      <c r="O167" s="65" t="s">
        <v>296</v>
      </c>
      <c r="P167" s="65" t="s">
        <v>178</v>
      </c>
      <c r="Q167" s="58" t="s">
        <v>68</v>
      </c>
    </row>
    <row r="168" spans="2:17" s="29" customFormat="1" x14ac:dyDescent="0.2">
      <c r="B168" s="29" t="str">
        <f t="shared" ref="B168:B179" si="10">C168&amp;D168&amp;E168</f>
        <v>Health and safetyIs the clothes dryer properly vented?Enumeration</v>
      </c>
      <c r="C168" s="29" t="s">
        <v>652</v>
      </c>
      <c r="D168" s="29" t="s">
        <v>620</v>
      </c>
      <c r="E168" s="29" t="s">
        <v>504</v>
      </c>
      <c r="F168" s="29" t="str">
        <f t="shared" si="8"/>
        <v>Health and safetyIs the clothes dryer properly vented?Enumeration</v>
      </c>
      <c r="G168" s="68" t="s">
        <v>652</v>
      </c>
      <c r="H168" s="68" t="s">
        <v>620</v>
      </c>
      <c r="I168" s="68" t="s">
        <v>504</v>
      </c>
      <c r="J168" s="68"/>
      <c r="K168" s="68" t="s">
        <v>20</v>
      </c>
      <c r="L168" s="68" t="s">
        <v>640</v>
      </c>
      <c r="M168" s="65"/>
      <c r="N168" s="65"/>
      <c r="O168" s="65" t="s">
        <v>296</v>
      </c>
      <c r="P168" s="65"/>
      <c r="Q168" s="65" t="s">
        <v>651</v>
      </c>
    </row>
    <row r="169" spans="2:17" s="29" customFormat="1" x14ac:dyDescent="0.2">
      <c r="B169" s="29" t="str">
        <f t="shared" si="10"/>
        <v>Heat pumpAnnual cooling efficiency unitsEnumeration</v>
      </c>
      <c r="C169" s="29" t="s">
        <v>142</v>
      </c>
      <c r="D169" s="29" t="s">
        <v>143</v>
      </c>
      <c r="E169" s="29" t="s">
        <v>504</v>
      </c>
      <c r="F169" s="29" t="str">
        <f t="shared" si="8"/>
        <v>Heat pump (existing)Third party certificationEnumeration</v>
      </c>
      <c r="G169" s="67" t="s">
        <v>305</v>
      </c>
      <c r="H169" s="67" t="s">
        <v>58</v>
      </c>
      <c r="I169" s="67" t="s">
        <v>504</v>
      </c>
      <c r="J169" s="67"/>
      <c r="K169" s="67" t="s">
        <v>7</v>
      </c>
      <c r="L169" s="67" t="s">
        <v>640</v>
      </c>
      <c r="M169" s="58"/>
      <c r="N169" s="58"/>
      <c r="O169" s="65" t="s">
        <v>21</v>
      </c>
      <c r="P169" s="58"/>
      <c r="Q169" s="58" t="s">
        <v>654</v>
      </c>
    </row>
    <row r="170" spans="2:17" s="29" customFormat="1" x14ac:dyDescent="0.2">
      <c r="B170" s="29" t="str">
        <f t="shared" si="10"/>
        <v>Heat pumpAnnual cooling efficiency valueNumber</v>
      </c>
      <c r="C170" s="29" t="s">
        <v>142</v>
      </c>
      <c r="D170" s="29" t="s">
        <v>40</v>
      </c>
      <c r="E170" s="29" t="s">
        <v>503</v>
      </c>
      <c r="F170" s="29" t="str">
        <f t="shared" si="8"/>
        <v>Heat pump (existing)Annual cooling efficiency unitsEnumeration</v>
      </c>
      <c r="G170" s="65" t="s">
        <v>305</v>
      </c>
      <c r="H170" s="58" t="s">
        <v>143</v>
      </c>
      <c r="I170" s="58" t="s">
        <v>504</v>
      </c>
      <c r="J170" s="58"/>
      <c r="K170" s="65" t="s">
        <v>20</v>
      </c>
      <c r="L170" s="65"/>
      <c r="M170" s="66"/>
      <c r="N170" s="66"/>
      <c r="O170" s="65" t="s">
        <v>21</v>
      </c>
      <c r="P170" s="66"/>
      <c r="Q170" s="58" t="s">
        <v>144</v>
      </c>
    </row>
    <row r="171" spans="2:17" s="29" customFormat="1" x14ac:dyDescent="0.2">
      <c r="B171" s="29" t="str">
        <f t="shared" si="10"/>
        <v>Heat pumpFraction cool load servedFraction</v>
      </c>
      <c r="C171" s="29" t="s">
        <v>142</v>
      </c>
      <c r="D171" s="29" t="s">
        <v>146</v>
      </c>
      <c r="E171" s="29" t="s">
        <v>505</v>
      </c>
      <c r="F171" s="29" t="str">
        <f t="shared" si="8"/>
        <v>Heat pump (existing)Annual cooling efficiency valueNumber</v>
      </c>
      <c r="G171" s="65" t="s">
        <v>305</v>
      </c>
      <c r="H171" s="58" t="s">
        <v>40</v>
      </c>
      <c r="I171" s="58" t="s">
        <v>503</v>
      </c>
      <c r="J171" s="58"/>
      <c r="K171" s="65" t="s">
        <v>20</v>
      </c>
      <c r="L171" s="65"/>
      <c r="M171" s="66"/>
      <c r="N171" s="66"/>
      <c r="O171" s="65" t="s">
        <v>21</v>
      </c>
      <c r="P171" s="66"/>
      <c r="Q171" s="58" t="s">
        <v>145</v>
      </c>
    </row>
    <row r="172" spans="2:17" s="29" customFormat="1" x14ac:dyDescent="0.2">
      <c r="B172" s="29" t="str">
        <f t="shared" si="10"/>
        <v>Heat pumpFraction heat load servedFraction</v>
      </c>
      <c r="C172" s="29" t="s">
        <v>142</v>
      </c>
      <c r="D172" s="29" t="s">
        <v>148</v>
      </c>
      <c r="E172" s="29" t="s">
        <v>505</v>
      </c>
      <c r="F172" s="29" t="str">
        <f t="shared" si="8"/>
        <v>Heat pump (existing)Annual heating efficiency unitsEnumeration</v>
      </c>
      <c r="G172" s="65" t="s">
        <v>305</v>
      </c>
      <c r="H172" s="58" t="s">
        <v>152</v>
      </c>
      <c r="I172" s="58" t="s">
        <v>504</v>
      </c>
      <c r="J172" s="58"/>
      <c r="K172" s="65" t="s">
        <v>20</v>
      </c>
      <c r="L172" s="65"/>
      <c r="M172" s="65"/>
      <c r="N172" s="65"/>
      <c r="O172" s="65" t="s">
        <v>21</v>
      </c>
      <c r="P172" s="65"/>
      <c r="Q172" s="58" t="s">
        <v>153</v>
      </c>
    </row>
    <row r="173" spans="2:17" s="29" customFormat="1" x14ac:dyDescent="0.2">
      <c r="B173" s="29" t="str">
        <f t="shared" si="10"/>
        <v>Heat pumpHeat pump typeEnumeration</v>
      </c>
      <c r="C173" s="29" t="s">
        <v>142</v>
      </c>
      <c r="D173" s="29" t="s">
        <v>150</v>
      </c>
      <c r="E173" s="29" t="s">
        <v>504</v>
      </c>
      <c r="F173" s="29" t="str">
        <f t="shared" si="8"/>
        <v>Heat pump (existing)Annual heating efficiency valueNumber</v>
      </c>
      <c r="G173" s="65" t="s">
        <v>305</v>
      </c>
      <c r="H173" s="58" t="s">
        <v>154</v>
      </c>
      <c r="I173" s="58" t="s">
        <v>503</v>
      </c>
      <c r="J173" s="58"/>
      <c r="K173" s="65" t="s">
        <v>20</v>
      </c>
      <c r="L173" s="65"/>
      <c r="M173" s="65"/>
      <c r="N173" s="65"/>
      <c r="O173" s="65" t="s">
        <v>21</v>
      </c>
      <c r="P173" s="65"/>
      <c r="Q173" s="58" t="s">
        <v>155</v>
      </c>
    </row>
    <row r="174" spans="2:17" s="29" customFormat="1" x14ac:dyDescent="0.2">
      <c r="B174" s="29" t="str">
        <f t="shared" si="10"/>
        <v>Heat pumpAnnual heating efficiency unitsEnumeration</v>
      </c>
      <c r="C174" s="29" t="s">
        <v>142</v>
      </c>
      <c r="D174" s="29" t="s">
        <v>152</v>
      </c>
      <c r="E174" s="29" t="s">
        <v>504</v>
      </c>
      <c r="F174" s="29" t="str">
        <f t="shared" si="8"/>
        <v>Heat pump (existing)Fraction cool load servedFraction</v>
      </c>
      <c r="G174" s="65" t="s">
        <v>305</v>
      </c>
      <c r="H174" s="58" t="s">
        <v>146</v>
      </c>
      <c r="I174" s="58" t="s">
        <v>505</v>
      </c>
      <c r="J174" s="58"/>
      <c r="K174" s="65" t="s">
        <v>20</v>
      </c>
      <c r="L174" s="65"/>
      <c r="M174" s="66"/>
      <c r="N174" s="66"/>
      <c r="O174" s="65" t="s">
        <v>21</v>
      </c>
      <c r="P174" s="66"/>
      <c r="Q174" s="58" t="s">
        <v>147</v>
      </c>
    </row>
    <row r="175" spans="2:17" s="29" customFormat="1" x14ac:dyDescent="0.2">
      <c r="B175" s="29" t="str">
        <f t="shared" si="10"/>
        <v>Heat pumpAnnual heating efficiency valueNumber</v>
      </c>
      <c r="C175" s="29" t="s">
        <v>142</v>
      </c>
      <c r="D175" s="29" t="s">
        <v>154</v>
      </c>
      <c r="E175" s="29" t="s">
        <v>503</v>
      </c>
      <c r="F175" s="29" t="str">
        <f t="shared" si="8"/>
        <v>Heat pump (existing)Fraction heat load servedFraction</v>
      </c>
      <c r="G175" s="65" t="s">
        <v>305</v>
      </c>
      <c r="H175" s="58" t="s">
        <v>148</v>
      </c>
      <c r="I175" s="58" t="s">
        <v>505</v>
      </c>
      <c r="J175" s="58"/>
      <c r="K175" s="65" t="s">
        <v>20</v>
      </c>
      <c r="L175" s="65"/>
      <c r="M175" s="66"/>
      <c r="N175" s="66"/>
      <c r="O175" s="65" t="s">
        <v>21</v>
      </c>
      <c r="P175" s="66"/>
      <c r="Q175" s="58" t="s">
        <v>149</v>
      </c>
    </row>
    <row r="176" spans="2:17" s="29" customFormat="1" x14ac:dyDescent="0.2">
      <c r="B176" s="29" t="str">
        <f t="shared" si="10"/>
        <v>Heat pumpManufacturerText</v>
      </c>
      <c r="C176" s="29" t="s">
        <v>142</v>
      </c>
      <c r="D176" s="29" t="s">
        <v>45</v>
      </c>
      <c r="E176" s="29" t="s">
        <v>516</v>
      </c>
      <c r="F176" s="29" t="str">
        <f t="shared" si="8"/>
        <v>Heat pump (existing)Heat pump typeEnumeration</v>
      </c>
      <c r="G176" s="65" t="s">
        <v>305</v>
      </c>
      <c r="H176" s="58" t="s">
        <v>150</v>
      </c>
      <c r="I176" s="58" t="s">
        <v>504</v>
      </c>
      <c r="J176" s="58"/>
      <c r="K176" s="65" t="s">
        <v>20</v>
      </c>
      <c r="L176" s="65"/>
      <c r="M176" s="65"/>
      <c r="N176" s="65"/>
      <c r="O176" s="65" t="s">
        <v>21</v>
      </c>
      <c r="P176" s="65"/>
      <c r="Q176" s="58" t="s">
        <v>151</v>
      </c>
    </row>
    <row r="177" spans="2:17" s="29" customFormat="1" x14ac:dyDescent="0.2">
      <c r="B177" s="29" t="str">
        <f t="shared" si="10"/>
        <v>Heat pumpModel numberText</v>
      </c>
      <c r="C177" s="29" t="s">
        <v>142</v>
      </c>
      <c r="D177" s="29" t="s">
        <v>47</v>
      </c>
      <c r="E177" s="29" t="s">
        <v>516</v>
      </c>
      <c r="F177" s="29" t="str">
        <f t="shared" si="8"/>
        <v>Heat pump (existing)ManufacturerText</v>
      </c>
      <c r="G177" s="65" t="s">
        <v>305</v>
      </c>
      <c r="H177" s="58" t="s">
        <v>45</v>
      </c>
      <c r="I177" s="58" t="s">
        <v>516</v>
      </c>
      <c r="J177" s="58"/>
      <c r="K177" s="65" t="s">
        <v>7</v>
      </c>
      <c r="L177" s="65"/>
      <c r="M177" s="65"/>
      <c r="N177" s="65"/>
      <c r="O177" s="65" t="s">
        <v>21</v>
      </c>
      <c r="P177" s="65"/>
      <c r="Q177" s="58" t="s">
        <v>156</v>
      </c>
    </row>
    <row r="178" spans="2:17" s="29" customFormat="1" x14ac:dyDescent="0.2">
      <c r="B178" s="29" t="str">
        <f t="shared" si="10"/>
        <v>Heat pumpModel yearNumber</v>
      </c>
      <c r="C178" s="29" t="s">
        <v>142</v>
      </c>
      <c r="D178" s="29" t="s">
        <v>51</v>
      </c>
      <c r="E178" s="29" t="s">
        <v>503</v>
      </c>
      <c r="F178" s="29" t="str">
        <f t="shared" si="8"/>
        <v>Heat pump (existing)Model numberText</v>
      </c>
      <c r="G178" s="65" t="s">
        <v>305</v>
      </c>
      <c r="H178" s="58" t="s">
        <v>47</v>
      </c>
      <c r="I178" s="58" t="s">
        <v>516</v>
      </c>
      <c r="J178" s="58"/>
      <c r="K178" s="65" t="s">
        <v>7</v>
      </c>
      <c r="L178" s="65"/>
      <c r="M178" s="65"/>
      <c r="N178" s="65"/>
      <c r="O178" s="65" t="s">
        <v>21</v>
      </c>
      <c r="P178" s="65"/>
      <c r="Q178" s="58" t="s">
        <v>157</v>
      </c>
    </row>
    <row r="179" spans="2:17" s="29" customFormat="1" x14ac:dyDescent="0.2">
      <c r="B179" s="29" t="str">
        <f t="shared" si="10"/>
        <v>Heat pumpThird party certificationEnumeration</v>
      </c>
      <c r="C179" s="29" t="s">
        <v>142</v>
      </c>
      <c r="D179" s="29" t="s">
        <v>58</v>
      </c>
      <c r="E179" s="29" t="s">
        <v>504</v>
      </c>
      <c r="F179" s="29" t="str">
        <f t="shared" si="8"/>
        <v>Heat pump (existing)Model yearNumber</v>
      </c>
      <c r="G179" s="65" t="s">
        <v>305</v>
      </c>
      <c r="H179" s="58" t="s">
        <v>51</v>
      </c>
      <c r="I179" s="58" t="s">
        <v>503</v>
      </c>
      <c r="J179" s="58"/>
      <c r="K179" s="65" t="s">
        <v>7</v>
      </c>
      <c r="L179" s="65"/>
      <c r="M179" s="66"/>
      <c r="N179" s="66"/>
      <c r="O179" s="65" t="s">
        <v>21</v>
      </c>
      <c r="P179" s="66"/>
      <c r="Q179" s="58" t="s">
        <v>158</v>
      </c>
    </row>
    <row r="180" spans="2:17" s="29" customFormat="1" x14ac:dyDescent="0.2">
      <c r="B180" s="33" t="s">
        <v>857</v>
      </c>
      <c r="C180" s="33" t="s">
        <v>142</v>
      </c>
      <c r="D180" s="33" t="s">
        <v>143</v>
      </c>
      <c r="E180" s="33" t="s">
        <v>504</v>
      </c>
      <c r="F180" s="29" t="str">
        <f t="shared" si="8"/>
        <v>Heat pump (new)Annual cooling efficiency unitsEnumeration</v>
      </c>
      <c r="G180" s="65" t="s">
        <v>302</v>
      </c>
      <c r="H180" s="65" t="s">
        <v>143</v>
      </c>
      <c r="I180" s="58" t="s">
        <v>504</v>
      </c>
      <c r="J180" s="65"/>
      <c r="K180" s="65" t="s">
        <v>20</v>
      </c>
      <c r="L180" s="65"/>
      <c r="M180" s="66"/>
      <c r="N180" s="66"/>
      <c r="O180" s="65" t="s">
        <v>296</v>
      </c>
      <c r="P180" s="65" t="s">
        <v>178</v>
      </c>
      <c r="Q180" s="58" t="s">
        <v>144</v>
      </c>
    </row>
    <row r="181" spans="2:17" s="29" customFormat="1" x14ac:dyDescent="0.2">
      <c r="B181" s="33" t="s">
        <v>858</v>
      </c>
      <c r="C181" s="33" t="s">
        <v>142</v>
      </c>
      <c r="D181" s="33" t="s">
        <v>40</v>
      </c>
      <c r="E181" s="33" t="s">
        <v>503</v>
      </c>
      <c r="F181" s="29" t="str">
        <f t="shared" si="8"/>
        <v>Heat pump (new)Annual cooling efficiency valueNumber</v>
      </c>
      <c r="G181" s="65" t="s">
        <v>302</v>
      </c>
      <c r="H181" s="65" t="s">
        <v>40</v>
      </c>
      <c r="I181" s="58" t="s">
        <v>503</v>
      </c>
      <c r="J181" s="65"/>
      <c r="K181" s="65" t="s">
        <v>20</v>
      </c>
      <c r="L181" s="65"/>
      <c r="M181" s="66"/>
      <c r="N181" s="66"/>
      <c r="O181" s="65" t="s">
        <v>296</v>
      </c>
      <c r="P181" s="65" t="s">
        <v>178</v>
      </c>
      <c r="Q181" s="58" t="s">
        <v>145</v>
      </c>
    </row>
    <row r="182" spans="2:17" s="29" customFormat="1" x14ac:dyDescent="0.2">
      <c r="B182" s="33" t="s">
        <v>859</v>
      </c>
      <c r="C182" s="33" t="s">
        <v>142</v>
      </c>
      <c r="D182" s="33" t="s">
        <v>146</v>
      </c>
      <c r="E182" s="33" t="s">
        <v>505</v>
      </c>
      <c r="F182" s="29" t="str">
        <f t="shared" si="8"/>
        <v>Heat pump (new)Annual heating efficiency unitsEnumeration</v>
      </c>
      <c r="G182" s="65" t="s">
        <v>302</v>
      </c>
      <c r="H182" s="65" t="s">
        <v>152</v>
      </c>
      <c r="I182" s="58" t="s">
        <v>504</v>
      </c>
      <c r="J182" s="65"/>
      <c r="K182" s="65" t="s">
        <v>20</v>
      </c>
      <c r="L182" s="65"/>
      <c r="M182" s="66"/>
      <c r="N182" s="66"/>
      <c r="O182" s="65" t="s">
        <v>296</v>
      </c>
      <c r="P182" s="65" t="s">
        <v>178</v>
      </c>
      <c r="Q182" s="58" t="s">
        <v>153</v>
      </c>
    </row>
    <row r="183" spans="2:17" s="29" customFormat="1" x14ac:dyDescent="0.2">
      <c r="B183" s="33" t="s">
        <v>860</v>
      </c>
      <c r="C183" s="33" t="s">
        <v>142</v>
      </c>
      <c r="D183" s="33" t="s">
        <v>148</v>
      </c>
      <c r="E183" s="33" t="s">
        <v>505</v>
      </c>
      <c r="F183" s="29" t="str">
        <f t="shared" si="8"/>
        <v>Heat pump (new)Annual heating efficiency valueNumber</v>
      </c>
      <c r="G183" s="65" t="s">
        <v>302</v>
      </c>
      <c r="H183" s="65" t="s">
        <v>154</v>
      </c>
      <c r="I183" s="58" t="s">
        <v>503</v>
      </c>
      <c r="J183" s="65"/>
      <c r="K183" s="65" t="s">
        <v>20</v>
      </c>
      <c r="L183" s="65"/>
      <c r="M183" s="66"/>
      <c r="N183" s="66"/>
      <c r="O183" s="65" t="s">
        <v>296</v>
      </c>
      <c r="P183" s="65" t="s">
        <v>178</v>
      </c>
      <c r="Q183" s="58" t="s">
        <v>155</v>
      </c>
    </row>
    <row r="184" spans="2:17" s="29" customFormat="1" x14ac:dyDescent="0.2">
      <c r="B184" s="33" t="s">
        <v>861</v>
      </c>
      <c r="C184" s="33" t="s">
        <v>142</v>
      </c>
      <c r="D184" s="33" t="s">
        <v>150</v>
      </c>
      <c r="E184" s="33" t="s">
        <v>504</v>
      </c>
      <c r="F184" s="29" t="str">
        <f t="shared" si="8"/>
        <v>Heat pump (new)Fraction cool load servedFraction</v>
      </c>
      <c r="G184" s="65" t="s">
        <v>302</v>
      </c>
      <c r="H184" s="65" t="s">
        <v>146</v>
      </c>
      <c r="I184" s="58" t="s">
        <v>505</v>
      </c>
      <c r="J184" s="65"/>
      <c r="K184" s="65" t="s">
        <v>20</v>
      </c>
      <c r="L184" s="65"/>
      <c r="M184" s="66"/>
      <c r="N184" s="66"/>
      <c r="O184" s="65" t="s">
        <v>296</v>
      </c>
      <c r="P184" s="66"/>
      <c r="Q184" s="58" t="s">
        <v>147</v>
      </c>
    </row>
    <row r="185" spans="2:17" s="29" customFormat="1" x14ac:dyDescent="0.2">
      <c r="B185" s="33" t="s">
        <v>862</v>
      </c>
      <c r="C185" s="33" t="s">
        <v>142</v>
      </c>
      <c r="D185" s="33" t="s">
        <v>152</v>
      </c>
      <c r="E185" s="33" t="s">
        <v>504</v>
      </c>
      <c r="F185" s="29" t="str">
        <f t="shared" si="8"/>
        <v>Heat pump (new)Fraction heat load servedFraction</v>
      </c>
      <c r="G185" s="65" t="s">
        <v>302</v>
      </c>
      <c r="H185" s="65" t="s">
        <v>148</v>
      </c>
      <c r="I185" s="58" t="s">
        <v>505</v>
      </c>
      <c r="J185" s="65"/>
      <c r="K185" s="65" t="s">
        <v>20</v>
      </c>
      <c r="L185" s="65"/>
      <c r="M185" s="66"/>
      <c r="N185" s="66"/>
      <c r="O185" s="65" t="s">
        <v>296</v>
      </c>
      <c r="P185" s="66"/>
      <c r="Q185" s="58" t="s">
        <v>149</v>
      </c>
    </row>
    <row r="186" spans="2:17" s="29" customFormat="1" x14ac:dyDescent="0.2">
      <c r="B186" s="33" t="s">
        <v>863</v>
      </c>
      <c r="C186" s="33" t="s">
        <v>142</v>
      </c>
      <c r="D186" s="33" t="s">
        <v>154</v>
      </c>
      <c r="E186" s="33" t="s">
        <v>503</v>
      </c>
      <c r="F186" s="29" t="str">
        <f t="shared" si="8"/>
        <v>Heat pump (new)Heat pump typeEnumeration</v>
      </c>
      <c r="G186" s="65" t="s">
        <v>302</v>
      </c>
      <c r="H186" s="65" t="s">
        <v>150</v>
      </c>
      <c r="I186" s="58" t="s">
        <v>504</v>
      </c>
      <c r="J186" s="65"/>
      <c r="K186" s="65" t="s">
        <v>20</v>
      </c>
      <c r="L186" s="65"/>
      <c r="M186" s="66"/>
      <c r="N186" s="66"/>
      <c r="O186" s="65" t="s">
        <v>296</v>
      </c>
      <c r="P186" s="65" t="s">
        <v>178</v>
      </c>
      <c r="Q186" s="58" t="s">
        <v>151</v>
      </c>
    </row>
    <row r="187" spans="2:17" s="29" customFormat="1" x14ac:dyDescent="0.2">
      <c r="B187" s="33" t="s">
        <v>864</v>
      </c>
      <c r="C187" s="33" t="s">
        <v>142</v>
      </c>
      <c r="D187" s="33" t="s">
        <v>45</v>
      </c>
      <c r="E187" s="33" t="s">
        <v>516</v>
      </c>
      <c r="F187" s="29" t="str">
        <f t="shared" si="8"/>
        <v>Heat pump (new)ManufacturerText</v>
      </c>
      <c r="G187" s="65" t="s">
        <v>302</v>
      </c>
      <c r="H187" s="65" t="s">
        <v>45</v>
      </c>
      <c r="I187" s="58" t="s">
        <v>516</v>
      </c>
      <c r="J187" s="65"/>
      <c r="K187" s="65" t="s">
        <v>7</v>
      </c>
      <c r="L187" s="65"/>
      <c r="M187" s="65"/>
      <c r="N187" s="65"/>
      <c r="O187" s="65" t="s">
        <v>296</v>
      </c>
      <c r="P187" s="65" t="s">
        <v>178</v>
      </c>
      <c r="Q187" s="58" t="s">
        <v>156</v>
      </c>
    </row>
    <row r="188" spans="2:17" s="29" customFormat="1" x14ac:dyDescent="0.2">
      <c r="B188" s="33" t="s">
        <v>865</v>
      </c>
      <c r="C188" s="33" t="s">
        <v>142</v>
      </c>
      <c r="D188" s="33" t="s">
        <v>47</v>
      </c>
      <c r="E188" s="33" t="s">
        <v>516</v>
      </c>
      <c r="F188" s="29" t="str">
        <f t="shared" si="8"/>
        <v>Heat pump (new)Model numberText</v>
      </c>
      <c r="G188" s="65" t="s">
        <v>302</v>
      </c>
      <c r="H188" s="65" t="s">
        <v>47</v>
      </c>
      <c r="I188" s="58" t="s">
        <v>516</v>
      </c>
      <c r="J188" s="65"/>
      <c r="K188" s="65" t="s">
        <v>7</v>
      </c>
      <c r="L188" s="65"/>
      <c r="M188" s="65"/>
      <c r="N188" s="65"/>
      <c r="O188" s="65" t="s">
        <v>296</v>
      </c>
      <c r="P188" s="65" t="s">
        <v>178</v>
      </c>
      <c r="Q188" s="58" t="s">
        <v>157</v>
      </c>
    </row>
    <row r="189" spans="2:17" s="29" customFormat="1" x14ac:dyDescent="0.2">
      <c r="B189" s="33" t="s">
        <v>866</v>
      </c>
      <c r="C189" s="33" t="s">
        <v>142</v>
      </c>
      <c r="D189" s="33" t="s">
        <v>51</v>
      </c>
      <c r="E189" s="33" t="s">
        <v>503</v>
      </c>
      <c r="F189" s="29" t="str">
        <f t="shared" si="8"/>
        <v>Heat pump (new)Model yearNumber</v>
      </c>
      <c r="G189" s="65" t="s">
        <v>302</v>
      </c>
      <c r="H189" s="65" t="s">
        <v>51</v>
      </c>
      <c r="I189" s="65" t="s">
        <v>503</v>
      </c>
      <c r="J189" s="65"/>
      <c r="K189" s="65" t="s">
        <v>7</v>
      </c>
      <c r="L189" s="65"/>
      <c r="M189" s="65"/>
      <c r="N189" s="65"/>
      <c r="O189" s="65" t="s">
        <v>296</v>
      </c>
      <c r="P189" s="65" t="s">
        <v>178</v>
      </c>
      <c r="Q189" s="58" t="s">
        <v>158</v>
      </c>
    </row>
    <row r="190" spans="2:17" s="29" customFormat="1" x14ac:dyDescent="0.2">
      <c r="B190" s="82" t="s">
        <v>922</v>
      </c>
      <c r="C190" s="83" t="s">
        <v>922</v>
      </c>
      <c r="D190" s="83" t="s">
        <v>922</v>
      </c>
      <c r="E190" s="83" t="s">
        <v>922</v>
      </c>
      <c r="F190" s="29" t="str">
        <f t="shared" si="8"/>
        <v>Heat pump (new)Replaced system (1)System ID</v>
      </c>
      <c r="G190" s="65" t="s">
        <v>302</v>
      </c>
      <c r="H190" s="65" t="s">
        <v>303</v>
      </c>
      <c r="I190" s="58" t="s">
        <v>117</v>
      </c>
      <c r="J190" s="65"/>
      <c r="K190" s="65" t="s">
        <v>20</v>
      </c>
      <c r="L190" s="65"/>
      <c r="M190" s="65"/>
      <c r="N190" s="65"/>
      <c r="O190" s="65" t="s">
        <v>296</v>
      </c>
      <c r="P190" s="65" t="s">
        <v>178</v>
      </c>
      <c r="Q190" s="65" t="s">
        <v>298</v>
      </c>
    </row>
    <row r="191" spans="2:17" s="29" customFormat="1" x14ac:dyDescent="0.2">
      <c r="B191" s="83" t="s">
        <v>922</v>
      </c>
      <c r="C191" s="83" t="s">
        <v>922</v>
      </c>
      <c r="D191" s="83" t="s">
        <v>922</v>
      </c>
      <c r="E191" s="83" t="s">
        <v>922</v>
      </c>
      <c r="F191" s="29" t="str">
        <f t="shared" si="8"/>
        <v>Heat pump (new)Replaced system (2)System ID</v>
      </c>
      <c r="G191" s="65" t="s">
        <v>302</v>
      </c>
      <c r="H191" s="65" t="s">
        <v>304</v>
      </c>
      <c r="I191" s="65" t="s">
        <v>117</v>
      </c>
      <c r="J191" s="65"/>
      <c r="K191" s="65" t="s">
        <v>7</v>
      </c>
      <c r="L191" s="65"/>
      <c r="M191" s="66"/>
      <c r="N191" s="66"/>
      <c r="O191" s="65" t="s">
        <v>296</v>
      </c>
      <c r="P191" s="65" t="s">
        <v>178</v>
      </c>
      <c r="Q191" s="65" t="s">
        <v>298</v>
      </c>
    </row>
    <row r="192" spans="2:17" s="29" customFormat="1" x14ac:dyDescent="0.2">
      <c r="B192" s="33" t="s">
        <v>867</v>
      </c>
      <c r="C192" s="33" t="s">
        <v>142</v>
      </c>
      <c r="D192" s="33" t="s">
        <v>58</v>
      </c>
      <c r="E192" s="33" t="s">
        <v>504</v>
      </c>
      <c r="F192" s="29" t="str">
        <f t="shared" si="8"/>
        <v>Heat pump (new)Third party certificationEnumeration</v>
      </c>
      <c r="G192" s="67" t="s">
        <v>302</v>
      </c>
      <c r="H192" s="67" t="s">
        <v>58</v>
      </c>
      <c r="I192" s="67" t="s">
        <v>504</v>
      </c>
      <c r="J192" s="67"/>
      <c r="K192" s="67" t="s">
        <v>20</v>
      </c>
      <c r="L192" s="67" t="s">
        <v>640</v>
      </c>
      <c r="M192" s="58"/>
      <c r="N192" s="58"/>
      <c r="O192" s="65" t="s">
        <v>296</v>
      </c>
      <c r="P192" s="65" t="s">
        <v>178</v>
      </c>
      <c r="Q192" s="58" t="s">
        <v>654</v>
      </c>
    </row>
    <row r="193" spans="2:17" s="29" customFormat="1" x14ac:dyDescent="0.2">
      <c r="B193" s="29" t="str">
        <f t="shared" ref="B193:B201" si="11">C193&amp;D193&amp;E193</f>
        <v>HeatingAnnual heating efficiency unitsEnumeration</v>
      </c>
      <c r="C193" s="29" t="s">
        <v>333</v>
      </c>
      <c r="D193" s="29" t="s">
        <v>152</v>
      </c>
      <c r="E193" s="29" t="s">
        <v>504</v>
      </c>
      <c r="F193" s="29" t="str">
        <f t="shared" si="8"/>
        <v>Heating (existing)Annual heating efficiency unitsEnumeration</v>
      </c>
      <c r="G193" s="65" t="s">
        <v>307</v>
      </c>
      <c r="H193" s="65" t="s">
        <v>152</v>
      </c>
      <c r="I193" s="65" t="s">
        <v>504</v>
      </c>
      <c r="J193" s="65"/>
      <c r="K193" s="65" t="s">
        <v>20</v>
      </c>
      <c r="L193" s="65"/>
      <c r="M193" s="66"/>
      <c r="N193" s="66"/>
      <c r="O193" s="65" t="s">
        <v>21</v>
      </c>
      <c r="P193" s="66"/>
      <c r="Q193" s="65" t="s">
        <v>162</v>
      </c>
    </row>
    <row r="194" spans="2:17" s="29" customFormat="1" x14ac:dyDescent="0.2">
      <c r="B194" s="29" t="str">
        <f t="shared" si="11"/>
        <v>HeatingAnnual heating efficiency valueNumber</v>
      </c>
      <c r="C194" s="29" t="s">
        <v>333</v>
      </c>
      <c r="D194" s="29" t="s">
        <v>154</v>
      </c>
      <c r="E194" s="29" t="s">
        <v>503</v>
      </c>
      <c r="F194" s="29" t="str">
        <f t="shared" si="8"/>
        <v>Heating (existing)Annual heating efficiency valueNumber</v>
      </c>
      <c r="G194" s="65" t="s">
        <v>307</v>
      </c>
      <c r="H194" s="65" t="s">
        <v>154</v>
      </c>
      <c r="I194" s="65" t="s">
        <v>503</v>
      </c>
      <c r="J194" s="65"/>
      <c r="K194" s="65" t="s">
        <v>20</v>
      </c>
      <c r="L194" s="65"/>
      <c r="M194" s="66"/>
      <c r="N194" s="66"/>
      <c r="O194" s="65" t="s">
        <v>21</v>
      </c>
      <c r="P194" s="66"/>
      <c r="Q194" s="65" t="s">
        <v>163</v>
      </c>
    </row>
    <row r="195" spans="2:17" s="29" customFormat="1" x14ac:dyDescent="0.2">
      <c r="B195" s="29" t="str">
        <f t="shared" si="11"/>
        <v>HeatingFraction of heating load servedFraction</v>
      </c>
      <c r="C195" s="29" t="s">
        <v>333</v>
      </c>
      <c r="D195" s="29" t="s">
        <v>159</v>
      </c>
      <c r="E195" s="29" t="s">
        <v>505</v>
      </c>
      <c r="F195" s="29" t="str">
        <f t="shared" si="8"/>
        <v>Heating (existing)Fraction of heating load servedFraction</v>
      </c>
      <c r="G195" s="65" t="s">
        <v>307</v>
      </c>
      <c r="H195" s="58" t="s">
        <v>159</v>
      </c>
      <c r="I195" s="58" t="s">
        <v>505</v>
      </c>
      <c r="J195" s="58"/>
      <c r="K195" s="65" t="s">
        <v>20</v>
      </c>
      <c r="L195" s="65"/>
      <c r="M195" s="65"/>
      <c r="N195" s="65"/>
      <c r="O195" s="65" t="s">
        <v>21</v>
      </c>
      <c r="P195" s="65"/>
      <c r="Q195" s="58" t="s">
        <v>160</v>
      </c>
    </row>
    <row r="196" spans="2:17" s="29" customFormat="1" x14ac:dyDescent="0.2">
      <c r="B196" s="29" t="str">
        <f t="shared" si="11"/>
        <v>HeatingFuelEnumeration</v>
      </c>
      <c r="C196" s="29" t="s">
        <v>333</v>
      </c>
      <c r="D196" s="29" t="s">
        <v>74</v>
      </c>
      <c r="E196" s="29" t="s">
        <v>504</v>
      </c>
      <c r="F196" s="29" t="str">
        <f t="shared" ref="F196:F259" si="12">G196&amp;H196&amp;I196</f>
        <v>Heating (existing)FuelEnumeration</v>
      </c>
      <c r="G196" s="65" t="s">
        <v>307</v>
      </c>
      <c r="H196" s="58" t="s">
        <v>74</v>
      </c>
      <c r="I196" s="58" t="s">
        <v>504</v>
      </c>
      <c r="J196" s="58"/>
      <c r="K196" s="65" t="s">
        <v>20</v>
      </c>
      <c r="L196" s="65"/>
      <c r="M196" s="66"/>
      <c r="N196" s="66"/>
      <c r="O196" s="65" t="s">
        <v>21</v>
      </c>
      <c r="P196" s="66"/>
      <c r="Q196" s="58" t="s">
        <v>161</v>
      </c>
    </row>
    <row r="197" spans="2:17" s="29" customFormat="1" x14ac:dyDescent="0.2">
      <c r="B197" s="29" t="str">
        <f t="shared" si="11"/>
        <v>HeatingHeating system typeEnumeration</v>
      </c>
      <c r="C197" s="29" t="s">
        <v>333</v>
      </c>
      <c r="D197" s="29" t="s">
        <v>168</v>
      </c>
      <c r="E197" s="29" t="s">
        <v>504</v>
      </c>
      <c r="F197" s="29" t="str">
        <f t="shared" si="12"/>
        <v>Heating (existing)Heating system typeEnumeration</v>
      </c>
      <c r="G197" s="65" t="s">
        <v>307</v>
      </c>
      <c r="H197" s="58" t="s">
        <v>168</v>
      </c>
      <c r="I197" s="58" t="s">
        <v>504</v>
      </c>
      <c r="J197" s="58"/>
      <c r="K197" s="65" t="s">
        <v>7</v>
      </c>
      <c r="L197" s="65"/>
      <c r="M197" s="66"/>
      <c r="N197" s="66"/>
      <c r="O197" s="65" t="s">
        <v>21</v>
      </c>
      <c r="P197" s="66"/>
      <c r="Q197" s="58" t="s">
        <v>169</v>
      </c>
    </row>
    <row r="198" spans="2:17" s="29" customFormat="1" x14ac:dyDescent="0.2">
      <c r="B198" s="29" t="str">
        <f t="shared" si="11"/>
        <v>HeatingManufacturerText</v>
      </c>
      <c r="C198" s="29" t="s">
        <v>333</v>
      </c>
      <c r="D198" s="29" t="s">
        <v>45</v>
      </c>
      <c r="E198" s="29" t="s">
        <v>516</v>
      </c>
      <c r="F198" s="29" t="str">
        <f t="shared" si="12"/>
        <v>Heating (existing)ManufacturerText</v>
      </c>
      <c r="G198" s="65" t="s">
        <v>307</v>
      </c>
      <c r="H198" s="65" t="s">
        <v>45</v>
      </c>
      <c r="I198" s="65" t="s">
        <v>516</v>
      </c>
      <c r="J198" s="65"/>
      <c r="K198" s="65" t="s">
        <v>7</v>
      </c>
      <c r="L198" s="65"/>
      <c r="M198" s="66"/>
      <c r="N198" s="66"/>
      <c r="O198" s="65" t="s">
        <v>21</v>
      </c>
      <c r="P198" s="66"/>
      <c r="Q198" s="65" t="s">
        <v>166</v>
      </c>
    </row>
    <row r="199" spans="2:17" s="29" customFormat="1" x14ac:dyDescent="0.2">
      <c r="B199" s="29" t="str">
        <f t="shared" si="11"/>
        <v>HeatingModel numberText</v>
      </c>
      <c r="C199" s="29" t="s">
        <v>333</v>
      </c>
      <c r="D199" s="29" t="s">
        <v>47</v>
      </c>
      <c r="E199" s="29" t="s">
        <v>516</v>
      </c>
      <c r="F199" s="29" t="str">
        <f t="shared" si="12"/>
        <v>Heating (existing)Model numberText</v>
      </c>
      <c r="G199" s="65" t="s">
        <v>307</v>
      </c>
      <c r="H199" s="65" t="s">
        <v>47</v>
      </c>
      <c r="I199" s="65" t="s">
        <v>516</v>
      </c>
      <c r="J199" s="65"/>
      <c r="K199" s="65" t="s">
        <v>7</v>
      </c>
      <c r="L199" s="65"/>
      <c r="M199" s="66"/>
      <c r="N199" s="66"/>
      <c r="O199" s="65" t="s">
        <v>21</v>
      </c>
      <c r="P199" s="66"/>
      <c r="Q199" s="65" t="s">
        <v>167</v>
      </c>
    </row>
    <row r="200" spans="2:17" s="29" customFormat="1" x14ac:dyDescent="0.2">
      <c r="B200" s="29" t="str">
        <f t="shared" si="11"/>
        <v>HeatingModel yearNumber</v>
      </c>
      <c r="C200" s="29" t="s">
        <v>333</v>
      </c>
      <c r="D200" s="29" t="s">
        <v>51</v>
      </c>
      <c r="E200" s="29" t="s">
        <v>503</v>
      </c>
      <c r="F200" s="29" t="str">
        <f t="shared" si="12"/>
        <v>Heating (existing)Model yearNumber</v>
      </c>
      <c r="G200" s="65" t="s">
        <v>307</v>
      </c>
      <c r="H200" s="65" t="s">
        <v>51</v>
      </c>
      <c r="I200" s="65" t="s">
        <v>503</v>
      </c>
      <c r="J200" s="65"/>
      <c r="K200" s="65" t="s">
        <v>20</v>
      </c>
      <c r="L200" s="65"/>
      <c r="M200" s="66"/>
      <c r="N200" s="66"/>
      <c r="O200" s="65" t="s">
        <v>21</v>
      </c>
      <c r="P200" s="66"/>
      <c r="Q200" s="65" t="s">
        <v>173</v>
      </c>
    </row>
    <row r="201" spans="2:17" s="29" customFormat="1" x14ac:dyDescent="0.2">
      <c r="B201" s="29" t="str">
        <f t="shared" si="11"/>
        <v>HeatingUnit locationEnumeration</v>
      </c>
      <c r="C201" s="29" t="s">
        <v>333</v>
      </c>
      <c r="D201" s="29" t="s">
        <v>164</v>
      </c>
      <c r="E201" s="29" t="s">
        <v>504</v>
      </c>
      <c r="F201" s="29" t="str">
        <f t="shared" si="12"/>
        <v>Heating (existing)Unit locationEnumeration</v>
      </c>
      <c r="G201" s="65" t="s">
        <v>307</v>
      </c>
      <c r="H201" s="65" t="s">
        <v>164</v>
      </c>
      <c r="I201" s="65" t="s">
        <v>504</v>
      </c>
      <c r="J201" s="65"/>
      <c r="K201" s="65" t="s">
        <v>20</v>
      </c>
      <c r="L201" s="65"/>
      <c r="M201" s="66"/>
      <c r="N201" s="66"/>
      <c r="O201" s="65" t="s">
        <v>21</v>
      </c>
      <c r="P201" s="66"/>
      <c r="Q201" s="65" t="s">
        <v>165</v>
      </c>
    </row>
    <row r="202" spans="2:17" s="29" customFormat="1" x14ac:dyDescent="0.2">
      <c r="B202" s="33" t="s">
        <v>870</v>
      </c>
      <c r="C202" s="33" t="s">
        <v>333</v>
      </c>
      <c r="D202" s="33" t="s">
        <v>152</v>
      </c>
      <c r="E202" s="33" t="s">
        <v>504</v>
      </c>
      <c r="F202" s="29" t="str">
        <f t="shared" si="12"/>
        <v>Heating (new)Annual heating efficiency unitsEnumeration</v>
      </c>
      <c r="G202" s="65" t="s">
        <v>306</v>
      </c>
      <c r="H202" s="65" t="s">
        <v>152</v>
      </c>
      <c r="I202" s="65" t="s">
        <v>504</v>
      </c>
      <c r="J202" s="65"/>
      <c r="K202" s="65" t="s">
        <v>20</v>
      </c>
      <c r="L202" s="65"/>
      <c r="M202" s="65"/>
      <c r="N202" s="65"/>
      <c r="O202" s="65" t="s">
        <v>296</v>
      </c>
      <c r="P202" s="65" t="s">
        <v>178</v>
      </c>
      <c r="Q202" s="65" t="s">
        <v>162</v>
      </c>
    </row>
    <row r="203" spans="2:17" s="29" customFormat="1" x14ac:dyDescent="0.2">
      <c r="B203" s="33" t="s">
        <v>871</v>
      </c>
      <c r="C203" s="33" t="s">
        <v>333</v>
      </c>
      <c r="D203" s="33" t="s">
        <v>154</v>
      </c>
      <c r="E203" s="33" t="s">
        <v>503</v>
      </c>
      <c r="F203" s="29" t="str">
        <f t="shared" si="12"/>
        <v>Heating (new)Annual heating efficiency valueNumber</v>
      </c>
      <c r="G203" s="65" t="s">
        <v>306</v>
      </c>
      <c r="H203" s="65" t="s">
        <v>154</v>
      </c>
      <c r="I203" s="65" t="s">
        <v>503</v>
      </c>
      <c r="J203" s="65"/>
      <c r="K203" s="65" t="s">
        <v>20</v>
      </c>
      <c r="L203" s="65"/>
      <c r="M203" s="66"/>
      <c r="N203" s="66"/>
      <c r="O203" s="65" t="s">
        <v>296</v>
      </c>
      <c r="P203" s="65" t="s">
        <v>178</v>
      </c>
      <c r="Q203" s="65" t="s">
        <v>163</v>
      </c>
    </row>
    <row r="204" spans="2:17" s="29" customFormat="1" x14ac:dyDescent="0.2">
      <c r="B204" s="33" t="s">
        <v>868</v>
      </c>
      <c r="C204" s="33" t="s">
        <v>333</v>
      </c>
      <c r="D204" s="33" t="s">
        <v>159</v>
      </c>
      <c r="E204" s="33" t="s">
        <v>505</v>
      </c>
      <c r="F204" s="29" t="str">
        <f t="shared" si="12"/>
        <v>Heating (new)Fraction of heating load servedFraction</v>
      </c>
      <c r="G204" s="65" t="s">
        <v>306</v>
      </c>
      <c r="H204" s="58" t="s">
        <v>159</v>
      </c>
      <c r="I204" s="58" t="s">
        <v>505</v>
      </c>
      <c r="J204" s="65"/>
      <c r="K204" s="65" t="s">
        <v>20</v>
      </c>
      <c r="L204" s="65"/>
      <c r="M204" s="65"/>
      <c r="N204" s="65"/>
      <c r="O204" s="65" t="s">
        <v>296</v>
      </c>
      <c r="P204" s="65"/>
      <c r="Q204" s="58" t="s">
        <v>160</v>
      </c>
    </row>
    <row r="205" spans="2:17" s="29" customFormat="1" x14ac:dyDescent="0.2">
      <c r="B205" s="33" t="s">
        <v>869</v>
      </c>
      <c r="C205" s="33" t="s">
        <v>333</v>
      </c>
      <c r="D205" s="33" t="s">
        <v>74</v>
      </c>
      <c r="E205" s="33" t="s">
        <v>504</v>
      </c>
      <c r="F205" s="29" t="str">
        <f t="shared" si="12"/>
        <v>Heating (new)FuelEnumeration</v>
      </c>
      <c r="G205" s="65" t="s">
        <v>306</v>
      </c>
      <c r="H205" s="58" t="s">
        <v>74</v>
      </c>
      <c r="I205" s="58" t="s">
        <v>504</v>
      </c>
      <c r="J205" s="65"/>
      <c r="K205" s="65" t="s">
        <v>20</v>
      </c>
      <c r="L205" s="65"/>
      <c r="M205" s="65"/>
      <c r="N205" s="65"/>
      <c r="O205" s="65" t="s">
        <v>296</v>
      </c>
      <c r="P205" s="65" t="s">
        <v>178</v>
      </c>
      <c r="Q205" s="58" t="s">
        <v>161</v>
      </c>
    </row>
    <row r="206" spans="2:17" s="29" customFormat="1" x14ac:dyDescent="0.2">
      <c r="B206" s="33" t="s">
        <v>875</v>
      </c>
      <c r="C206" s="33" t="s">
        <v>333</v>
      </c>
      <c r="D206" s="33" t="s">
        <v>168</v>
      </c>
      <c r="E206" s="33" t="s">
        <v>504</v>
      </c>
      <c r="F206" s="29" t="str">
        <f t="shared" si="12"/>
        <v>Heating (new)Heating system typeEnumeration</v>
      </c>
      <c r="G206" s="65" t="s">
        <v>306</v>
      </c>
      <c r="H206" s="58" t="s">
        <v>168</v>
      </c>
      <c r="I206" s="58" t="s">
        <v>504</v>
      </c>
      <c r="J206" s="65"/>
      <c r="K206" s="65" t="s">
        <v>20</v>
      </c>
      <c r="L206" s="65"/>
      <c r="M206" s="65"/>
      <c r="N206" s="65"/>
      <c r="O206" s="65" t="s">
        <v>296</v>
      </c>
      <c r="P206" s="65" t="s">
        <v>178</v>
      </c>
      <c r="Q206" s="58" t="s">
        <v>169</v>
      </c>
    </row>
    <row r="207" spans="2:17" s="29" customFormat="1" x14ac:dyDescent="0.2">
      <c r="B207" s="33" t="s">
        <v>873</v>
      </c>
      <c r="C207" s="33" t="s">
        <v>333</v>
      </c>
      <c r="D207" s="33" t="s">
        <v>45</v>
      </c>
      <c r="E207" s="33" t="s">
        <v>516</v>
      </c>
      <c r="F207" s="29" t="str">
        <f t="shared" si="12"/>
        <v>Heating (new)ManufacturerText</v>
      </c>
      <c r="G207" s="65" t="s">
        <v>306</v>
      </c>
      <c r="H207" s="65" t="s">
        <v>45</v>
      </c>
      <c r="I207" s="65" t="s">
        <v>516</v>
      </c>
      <c r="J207" s="65"/>
      <c r="K207" s="65" t="s">
        <v>7</v>
      </c>
      <c r="L207" s="65"/>
      <c r="M207" s="65"/>
      <c r="N207" s="65"/>
      <c r="O207" s="65" t="s">
        <v>296</v>
      </c>
      <c r="P207" s="65" t="s">
        <v>178</v>
      </c>
      <c r="Q207" s="65" t="s">
        <v>166</v>
      </c>
    </row>
    <row r="208" spans="2:17" s="29" customFormat="1" x14ac:dyDescent="0.2">
      <c r="B208" s="33" t="s">
        <v>874</v>
      </c>
      <c r="C208" s="33" t="s">
        <v>333</v>
      </c>
      <c r="D208" s="33" t="s">
        <v>47</v>
      </c>
      <c r="E208" s="33" t="s">
        <v>516</v>
      </c>
      <c r="F208" s="29" t="str">
        <f t="shared" si="12"/>
        <v>Heating (new)Model numberText</v>
      </c>
      <c r="G208" s="65" t="s">
        <v>306</v>
      </c>
      <c r="H208" s="65" t="s">
        <v>47</v>
      </c>
      <c r="I208" s="65" t="s">
        <v>516</v>
      </c>
      <c r="J208" s="65"/>
      <c r="K208" s="65" t="s">
        <v>7</v>
      </c>
      <c r="L208" s="65"/>
      <c r="M208" s="66"/>
      <c r="N208" s="66"/>
      <c r="O208" s="65" t="s">
        <v>296</v>
      </c>
      <c r="P208" s="65" t="s">
        <v>178</v>
      </c>
      <c r="Q208" s="65" t="s">
        <v>167</v>
      </c>
    </row>
    <row r="209" spans="2:17" s="29" customFormat="1" x14ac:dyDescent="0.2">
      <c r="B209" s="33" t="s">
        <v>876</v>
      </c>
      <c r="C209" s="33" t="s">
        <v>333</v>
      </c>
      <c r="D209" s="33" t="s">
        <v>51</v>
      </c>
      <c r="E209" s="33" t="s">
        <v>503</v>
      </c>
      <c r="F209" s="29" t="str">
        <f t="shared" si="12"/>
        <v>Heating (new)Model yearNumber</v>
      </c>
      <c r="G209" s="65" t="s">
        <v>306</v>
      </c>
      <c r="H209" s="65" t="s">
        <v>51</v>
      </c>
      <c r="I209" s="65" t="s">
        <v>503</v>
      </c>
      <c r="J209" s="65"/>
      <c r="K209" s="65" t="s">
        <v>7</v>
      </c>
      <c r="L209" s="65"/>
      <c r="M209" s="66"/>
      <c r="N209" s="66"/>
      <c r="O209" s="65" t="s">
        <v>296</v>
      </c>
      <c r="P209" s="65" t="s">
        <v>178</v>
      </c>
      <c r="Q209" s="65" t="s">
        <v>173</v>
      </c>
    </row>
    <row r="210" spans="2:17" s="29" customFormat="1" x14ac:dyDescent="0.2">
      <c r="B210" s="82" t="s">
        <v>922</v>
      </c>
      <c r="C210" s="83" t="s">
        <v>922</v>
      </c>
      <c r="D210" s="83" t="s">
        <v>922</v>
      </c>
      <c r="E210" s="83" t="s">
        <v>922</v>
      </c>
      <c r="F210" s="29" t="str">
        <f t="shared" si="12"/>
        <v>Heating (new)Replaced systemSystem ID</v>
      </c>
      <c r="G210" s="65" t="s">
        <v>306</v>
      </c>
      <c r="H210" s="65" t="s">
        <v>297</v>
      </c>
      <c r="I210" s="65" t="s">
        <v>117</v>
      </c>
      <c r="J210" s="65"/>
      <c r="K210" s="65" t="s">
        <v>20</v>
      </c>
      <c r="L210" s="65"/>
      <c r="M210" s="65"/>
      <c r="N210" s="65"/>
      <c r="O210" s="65" t="s">
        <v>296</v>
      </c>
      <c r="P210" s="65"/>
      <c r="Q210" s="65" t="s">
        <v>298</v>
      </c>
    </row>
    <row r="211" spans="2:17" s="29" customFormat="1" x14ac:dyDescent="0.2">
      <c r="B211" s="33" t="s">
        <v>872</v>
      </c>
      <c r="C211" s="33" t="s">
        <v>333</v>
      </c>
      <c r="D211" s="33" t="s">
        <v>164</v>
      </c>
      <c r="E211" s="33" t="s">
        <v>504</v>
      </c>
      <c r="F211" s="29" t="str">
        <f t="shared" si="12"/>
        <v>Heating (new)Unit locationEnumeration</v>
      </c>
      <c r="G211" s="65" t="s">
        <v>306</v>
      </c>
      <c r="H211" s="65" t="s">
        <v>164</v>
      </c>
      <c r="I211" s="65" t="s">
        <v>504</v>
      </c>
      <c r="J211" s="65"/>
      <c r="K211" s="65" t="s">
        <v>20</v>
      </c>
      <c r="L211" s="65"/>
      <c r="M211" s="66"/>
      <c r="N211" s="66"/>
      <c r="O211" s="65" t="s">
        <v>296</v>
      </c>
      <c r="P211" s="66"/>
      <c r="Q211" s="65" t="s">
        <v>165</v>
      </c>
    </row>
    <row r="212" spans="2:17" s="29" customFormat="1" x14ac:dyDescent="0.2">
      <c r="B212" s="29" t="str">
        <f t="shared" ref="B212:B243" si="13">C212&amp;D212&amp;E212</f>
        <v>HVAC distributionAnnual cooling distribution system efficiencyNumber</v>
      </c>
      <c r="C212" s="29" t="s">
        <v>335</v>
      </c>
      <c r="D212" s="29" t="s">
        <v>339</v>
      </c>
      <c r="E212" s="29" t="s">
        <v>503</v>
      </c>
      <c r="F212" s="29" t="str">
        <f t="shared" si="12"/>
        <v>HVAC distribution (existing)Annual cooling distribution system efficiencyNumber</v>
      </c>
      <c r="G212" s="65" t="s">
        <v>308</v>
      </c>
      <c r="H212" s="65" t="s">
        <v>339</v>
      </c>
      <c r="I212" s="65" t="s">
        <v>503</v>
      </c>
      <c r="J212" s="65" t="s">
        <v>556</v>
      </c>
      <c r="K212" s="65" t="s">
        <v>7</v>
      </c>
      <c r="L212" s="65"/>
      <c r="M212" s="65"/>
      <c r="N212" s="65"/>
      <c r="O212" s="65" t="s">
        <v>21</v>
      </c>
      <c r="P212" s="65"/>
      <c r="Q212" s="65" t="s">
        <v>461</v>
      </c>
    </row>
    <row r="213" spans="2:17" s="29" customFormat="1" x14ac:dyDescent="0.2">
      <c r="B213" s="29" t="str">
        <f t="shared" si="13"/>
        <v>HVAC distributionAnnual heating distribution system efficiencyNumber</v>
      </c>
      <c r="C213" s="29" t="s">
        <v>335</v>
      </c>
      <c r="D213" s="29" t="s">
        <v>338</v>
      </c>
      <c r="E213" s="29" t="s">
        <v>503</v>
      </c>
      <c r="F213" s="29" t="str">
        <f t="shared" si="12"/>
        <v>HVAC distribution (existing)Annual heating distribution system efficiencyNumber</v>
      </c>
      <c r="G213" s="65" t="s">
        <v>308</v>
      </c>
      <c r="H213" s="65" t="s">
        <v>338</v>
      </c>
      <c r="I213" s="65" t="s">
        <v>503</v>
      </c>
      <c r="J213" s="65" t="s">
        <v>555</v>
      </c>
      <c r="K213" s="65" t="s">
        <v>7</v>
      </c>
      <c r="L213" s="65"/>
      <c r="M213" s="65"/>
      <c r="N213" s="65"/>
      <c r="O213" s="65" t="s">
        <v>21</v>
      </c>
      <c r="P213" s="65"/>
      <c r="Q213" s="65" t="s">
        <v>460</v>
      </c>
    </row>
    <row r="214" spans="2:17" s="29" customFormat="1" x14ac:dyDescent="0.2">
      <c r="B214" s="29" t="str">
        <f t="shared" si="13"/>
        <v>HVAC distributionConditioned floor area servedNumber (sq.ft.)</v>
      </c>
      <c r="C214" s="29" t="s">
        <v>335</v>
      </c>
      <c r="D214" s="29" t="s">
        <v>174</v>
      </c>
      <c r="E214" s="29" t="s">
        <v>584</v>
      </c>
      <c r="F214" s="29" t="str">
        <f t="shared" si="12"/>
        <v>HVAC distribution (existing)Conditioned floor area servedNumber (sq.ft.)</v>
      </c>
      <c r="G214" s="65" t="s">
        <v>308</v>
      </c>
      <c r="H214" s="65" t="s">
        <v>174</v>
      </c>
      <c r="I214" s="65" t="s">
        <v>584</v>
      </c>
      <c r="J214" s="65" t="s">
        <v>557</v>
      </c>
      <c r="K214" s="65" t="s">
        <v>20</v>
      </c>
      <c r="L214" s="65"/>
      <c r="M214" s="65"/>
      <c r="N214" s="65"/>
      <c r="O214" s="65" t="s">
        <v>21</v>
      </c>
      <c r="P214" s="65"/>
      <c r="Q214" s="65" t="s">
        <v>175</v>
      </c>
    </row>
    <row r="215" spans="2:17" s="29" customFormat="1" x14ac:dyDescent="0.2">
      <c r="B215" s="29" t="str">
        <f t="shared" si="13"/>
        <v>HVAC distributionDuct insulation R-valueNumber</v>
      </c>
      <c r="C215" s="29" t="s">
        <v>335</v>
      </c>
      <c r="D215" s="29" t="s">
        <v>188</v>
      </c>
      <c r="E215" s="29" t="s">
        <v>503</v>
      </c>
      <c r="F215" s="29" t="str">
        <f t="shared" si="12"/>
        <v>HVAC distribution (existing)Duct insulation R-valueNumber</v>
      </c>
      <c r="G215" s="65" t="s">
        <v>308</v>
      </c>
      <c r="H215" s="65" t="s">
        <v>188</v>
      </c>
      <c r="I215" s="65" t="s">
        <v>503</v>
      </c>
      <c r="J215" s="65"/>
      <c r="K215" s="65" t="s">
        <v>20</v>
      </c>
      <c r="L215" s="65"/>
      <c r="M215" s="65"/>
      <c r="N215" s="65"/>
      <c r="O215" s="65" t="s">
        <v>21</v>
      </c>
      <c r="P215" s="65"/>
      <c r="Q215" s="65" t="s">
        <v>189</v>
      </c>
    </row>
    <row r="216" spans="2:17" s="29" customFormat="1" x14ac:dyDescent="0.2">
      <c r="B216" s="29" t="str">
        <f t="shared" si="13"/>
        <v>HVAC distributionDuct leakage test unit of measurementEnumeration</v>
      </c>
      <c r="C216" s="29" t="s">
        <v>335</v>
      </c>
      <c r="D216" s="29" t="s">
        <v>180</v>
      </c>
      <c r="E216" s="29" t="s">
        <v>504</v>
      </c>
      <c r="F216" s="29" t="str">
        <f t="shared" si="12"/>
        <v>HVAC distribution (existing)Duct leakage test unit of measurementEnumeration</v>
      </c>
      <c r="G216" s="65" t="s">
        <v>308</v>
      </c>
      <c r="H216" s="65" t="s">
        <v>180</v>
      </c>
      <c r="I216" s="65" t="s">
        <v>504</v>
      </c>
      <c r="J216" s="65"/>
      <c r="K216" s="65" t="s">
        <v>20</v>
      </c>
      <c r="L216" s="65"/>
      <c r="M216" s="65"/>
      <c r="N216" s="65"/>
      <c r="O216" s="65" t="s">
        <v>177</v>
      </c>
      <c r="P216" s="65" t="s">
        <v>178</v>
      </c>
      <c r="Q216" s="65" t="s">
        <v>181</v>
      </c>
    </row>
    <row r="217" spans="2:17" s="29" customFormat="1" x14ac:dyDescent="0.2">
      <c r="B217" s="29" t="str">
        <f t="shared" si="13"/>
        <v>HVAC distributionDuct locationEnumeration</v>
      </c>
      <c r="C217" s="29" t="s">
        <v>335</v>
      </c>
      <c r="D217" s="29" t="s">
        <v>182</v>
      </c>
      <c r="E217" s="29" t="s">
        <v>504</v>
      </c>
      <c r="F217" s="29" t="str">
        <f t="shared" si="12"/>
        <v>HVAC distribution (existing)Duct locationEnumeration</v>
      </c>
      <c r="G217" s="65" t="s">
        <v>308</v>
      </c>
      <c r="H217" s="65" t="s">
        <v>182</v>
      </c>
      <c r="I217" s="65" t="s">
        <v>504</v>
      </c>
      <c r="J217" s="65"/>
      <c r="K217" s="65" t="s">
        <v>20</v>
      </c>
      <c r="L217" s="65"/>
      <c r="M217" s="66"/>
      <c r="N217" s="66"/>
      <c r="O217" s="65" t="s">
        <v>21</v>
      </c>
      <c r="P217" s="66"/>
      <c r="Q217" s="65" t="s">
        <v>183</v>
      </c>
    </row>
    <row r="218" spans="2:17" s="29" customFormat="1" x14ac:dyDescent="0.2">
      <c r="B218" s="29" t="str">
        <f t="shared" si="13"/>
        <v>HVAC distributionDuct materialEnumeration</v>
      </c>
      <c r="C218" s="29" t="s">
        <v>335</v>
      </c>
      <c r="D218" s="29" t="s">
        <v>184</v>
      </c>
      <c r="E218" s="29" t="s">
        <v>504</v>
      </c>
      <c r="F218" s="29" t="str">
        <f t="shared" si="12"/>
        <v>HVAC distribution (existing)Duct materialEnumeration</v>
      </c>
      <c r="G218" s="65" t="s">
        <v>308</v>
      </c>
      <c r="H218" s="65" t="s">
        <v>184</v>
      </c>
      <c r="I218" s="65" t="s">
        <v>504</v>
      </c>
      <c r="J218" s="65"/>
      <c r="K218" s="65" t="s">
        <v>20</v>
      </c>
      <c r="L218" s="65"/>
      <c r="M218" s="66"/>
      <c r="N218" s="66"/>
      <c r="O218" s="65" t="s">
        <v>21</v>
      </c>
      <c r="P218" s="66"/>
      <c r="Q218" s="65" t="s">
        <v>185</v>
      </c>
    </row>
    <row r="219" spans="2:17" s="29" customFormat="1" x14ac:dyDescent="0.2">
      <c r="B219" s="29" t="str">
        <f t="shared" si="13"/>
        <v>HVAC distributionDuct system sealedBoolean</v>
      </c>
      <c r="C219" s="29" t="s">
        <v>335</v>
      </c>
      <c r="D219" s="29" t="s">
        <v>186</v>
      </c>
      <c r="E219" s="29" t="s">
        <v>520</v>
      </c>
      <c r="F219" s="29" t="str">
        <f t="shared" si="12"/>
        <v>HVAC distribution (existing)Duct system sealedBoolean</v>
      </c>
      <c r="G219" s="65" t="s">
        <v>308</v>
      </c>
      <c r="H219" s="65" t="s">
        <v>186</v>
      </c>
      <c r="I219" s="65" t="s">
        <v>520</v>
      </c>
      <c r="J219" s="65"/>
      <c r="K219" s="65" t="s">
        <v>20</v>
      </c>
      <c r="L219" s="65"/>
      <c r="M219" s="65"/>
      <c r="N219" s="65"/>
      <c r="O219" s="65" t="s">
        <v>21</v>
      </c>
      <c r="P219" s="65"/>
      <c r="Q219" s="65" t="s">
        <v>187</v>
      </c>
    </row>
    <row r="220" spans="2:17" s="29" customFormat="1" x14ac:dyDescent="0.2">
      <c r="B220" s="29" t="str">
        <f t="shared" si="13"/>
        <v>HVAC distributionFraction duct areaFraction</v>
      </c>
      <c r="C220" s="29" t="s">
        <v>335</v>
      </c>
      <c r="D220" s="29" t="s">
        <v>336</v>
      </c>
      <c r="E220" s="29" t="s">
        <v>505</v>
      </c>
      <c r="F220" s="29" t="str">
        <f t="shared" si="12"/>
        <v>HVAC distribution (existing)Fraction duct areaFraction</v>
      </c>
      <c r="G220" s="65" t="s">
        <v>308</v>
      </c>
      <c r="H220" s="65" t="s">
        <v>336</v>
      </c>
      <c r="I220" s="65" t="s">
        <v>505</v>
      </c>
      <c r="J220" s="65"/>
      <c r="K220" s="65" t="s">
        <v>7</v>
      </c>
      <c r="L220" s="65"/>
      <c r="M220" s="65"/>
      <c r="N220" s="65"/>
      <c r="O220" s="65" t="s">
        <v>21</v>
      </c>
      <c r="P220" s="65"/>
      <c r="Q220" s="65" t="s">
        <v>337</v>
      </c>
    </row>
    <row r="221" spans="2:17" s="29" customFormat="1" x14ac:dyDescent="0.2">
      <c r="B221" s="29" t="str">
        <f t="shared" si="13"/>
        <v>HVAC distributionMeasured duct leakageNumber (CFM)</v>
      </c>
      <c r="C221" s="29" t="s">
        <v>335</v>
      </c>
      <c r="D221" s="29" t="s">
        <v>176</v>
      </c>
      <c r="E221" s="29" t="s">
        <v>558</v>
      </c>
      <c r="F221" s="29" t="str">
        <f t="shared" si="12"/>
        <v>HVAC distribution (existing)Measured duct leakageNumber (CFM)</v>
      </c>
      <c r="G221" s="65" t="s">
        <v>308</v>
      </c>
      <c r="H221" s="65" t="s">
        <v>176</v>
      </c>
      <c r="I221" s="65" t="s">
        <v>558</v>
      </c>
      <c r="J221" s="65"/>
      <c r="K221" s="65" t="s">
        <v>20</v>
      </c>
      <c r="L221" s="65"/>
      <c r="M221" s="65"/>
      <c r="N221" s="65"/>
      <c r="O221" s="65" t="s">
        <v>177</v>
      </c>
      <c r="P221" s="65" t="s">
        <v>178</v>
      </c>
      <c r="Q221" s="65" t="s">
        <v>179</v>
      </c>
    </row>
    <row r="222" spans="2:17" s="29" customFormat="1" x14ac:dyDescent="0.2">
      <c r="B222" s="33" t="str">
        <f t="shared" si="13"/>
        <v>HVAC distributionAnnual cooling distribution system efficiencyNumber</v>
      </c>
      <c r="C222" s="33" t="s">
        <v>335</v>
      </c>
      <c r="D222" s="33" t="s">
        <v>339</v>
      </c>
      <c r="E222" s="33" t="s">
        <v>503</v>
      </c>
      <c r="F222" s="29" t="str">
        <f t="shared" si="12"/>
        <v>HVAC distribution (new)Annual cooling distribution system efficiencyNumber</v>
      </c>
      <c r="G222" s="65" t="s">
        <v>499</v>
      </c>
      <c r="H222" s="65" t="s">
        <v>339</v>
      </c>
      <c r="I222" s="65" t="s">
        <v>503</v>
      </c>
      <c r="J222" s="65" t="s">
        <v>556</v>
      </c>
      <c r="K222" s="65" t="s">
        <v>7</v>
      </c>
      <c r="L222" s="65" t="s">
        <v>20</v>
      </c>
      <c r="M222" s="65"/>
      <c r="N222" s="65"/>
      <c r="O222" s="65" t="s">
        <v>21</v>
      </c>
      <c r="P222" s="65"/>
      <c r="Q222" s="65" t="s">
        <v>461</v>
      </c>
    </row>
    <row r="223" spans="2:17" s="29" customFormat="1" x14ac:dyDescent="0.2">
      <c r="B223" s="33" t="str">
        <f t="shared" si="13"/>
        <v>HVAC distributionAnnual heating distribution system efficiencyNumber</v>
      </c>
      <c r="C223" s="33" t="s">
        <v>335</v>
      </c>
      <c r="D223" s="33" t="s">
        <v>338</v>
      </c>
      <c r="E223" s="33" t="s">
        <v>503</v>
      </c>
      <c r="F223" s="29" t="str">
        <f t="shared" si="12"/>
        <v>HVAC distribution (new)Annual heating distribution system efficiencyNumber</v>
      </c>
      <c r="G223" s="65" t="s">
        <v>499</v>
      </c>
      <c r="H223" s="65" t="s">
        <v>338</v>
      </c>
      <c r="I223" s="65" t="s">
        <v>503</v>
      </c>
      <c r="J223" s="65" t="s">
        <v>555</v>
      </c>
      <c r="K223" s="65" t="s">
        <v>7</v>
      </c>
      <c r="L223" s="65" t="s">
        <v>20</v>
      </c>
      <c r="M223" s="65"/>
      <c r="N223" s="65"/>
      <c r="O223" s="65" t="s">
        <v>21</v>
      </c>
      <c r="P223" s="65"/>
      <c r="Q223" s="65" t="s">
        <v>460</v>
      </c>
    </row>
    <row r="224" spans="2:17" s="29" customFormat="1" x14ac:dyDescent="0.2">
      <c r="B224" s="33" t="str">
        <f t="shared" si="13"/>
        <v>HVAC distributionConditioned floor area servedNumber (sq.ft.)</v>
      </c>
      <c r="C224" s="33" t="s">
        <v>335</v>
      </c>
      <c r="D224" s="33" t="s">
        <v>174</v>
      </c>
      <c r="E224" s="33" t="s">
        <v>584</v>
      </c>
      <c r="F224" s="29" t="str">
        <f t="shared" si="12"/>
        <v>HVAC distribution (new)Conditioned floor area servedNumber (sq.ft.)</v>
      </c>
      <c r="G224" s="65" t="s">
        <v>499</v>
      </c>
      <c r="H224" s="65" t="s">
        <v>174</v>
      </c>
      <c r="I224" s="65" t="s">
        <v>584</v>
      </c>
      <c r="J224" s="65" t="s">
        <v>557</v>
      </c>
      <c r="K224" s="65" t="s">
        <v>20</v>
      </c>
      <c r="L224" s="65"/>
      <c r="M224" s="66"/>
      <c r="N224" s="66"/>
      <c r="O224" s="65" t="s">
        <v>296</v>
      </c>
      <c r="P224" s="66"/>
      <c r="Q224" s="65" t="s">
        <v>175</v>
      </c>
    </row>
    <row r="225" spans="2:17" s="29" customFormat="1" x14ac:dyDescent="0.2">
      <c r="B225" s="33" t="str">
        <f t="shared" si="13"/>
        <v>HVAC distributionDuct insulation R-valueNumber</v>
      </c>
      <c r="C225" s="33" t="s">
        <v>335</v>
      </c>
      <c r="D225" s="33" t="s">
        <v>188</v>
      </c>
      <c r="E225" s="33" t="s">
        <v>503</v>
      </c>
      <c r="F225" s="29" t="str">
        <f t="shared" si="12"/>
        <v>HVAC distribution (new)Duct insulation R-valueNumber</v>
      </c>
      <c r="G225" s="65" t="s">
        <v>499</v>
      </c>
      <c r="H225" s="65" t="s">
        <v>188</v>
      </c>
      <c r="I225" s="65" t="s">
        <v>503</v>
      </c>
      <c r="J225" s="65"/>
      <c r="K225" s="65" t="s">
        <v>20</v>
      </c>
      <c r="L225" s="65"/>
      <c r="M225" s="65"/>
      <c r="N225" s="65"/>
      <c r="O225" s="65" t="s">
        <v>296</v>
      </c>
      <c r="P225" s="65" t="s">
        <v>178</v>
      </c>
      <c r="Q225" s="65" t="s">
        <v>189</v>
      </c>
    </row>
    <row r="226" spans="2:17" s="29" customFormat="1" x14ac:dyDescent="0.2">
      <c r="B226" s="33" t="str">
        <f t="shared" si="13"/>
        <v>HVAC distributionDuct leakage test unit of measurementEnumeration</v>
      </c>
      <c r="C226" s="33" t="s">
        <v>335</v>
      </c>
      <c r="D226" s="33" t="s">
        <v>180</v>
      </c>
      <c r="E226" s="33" t="s">
        <v>504</v>
      </c>
      <c r="F226" s="29" t="str">
        <f t="shared" si="12"/>
        <v>HVAC distribution (new)Duct leakage test unit of measurementEnumeration</v>
      </c>
      <c r="G226" s="65" t="s">
        <v>499</v>
      </c>
      <c r="H226" s="65" t="s">
        <v>180</v>
      </c>
      <c r="I226" s="65" t="s">
        <v>504</v>
      </c>
      <c r="J226" s="65"/>
      <c r="K226" s="65" t="s">
        <v>20</v>
      </c>
      <c r="L226" s="65"/>
      <c r="M226" s="65"/>
      <c r="N226" s="65"/>
      <c r="O226" s="65" t="s">
        <v>296</v>
      </c>
      <c r="P226" s="65" t="s">
        <v>178</v>
      </c>
      <c r="Q226" s="65" t="s">
        <v>181</v>
      </c>
    </row>
    <row r="227" spans="2:17" s="29" customFormat="1" x14ac:dyDescent="0.2">
      <c r="B227" s="33" t="str">
        <f t="shared" si="13"/>
        <v>HVAC distributionDuct locationEnumeration</v>
      </c>
      <c r="C227" s="33" t="s">
        <v>335</v>
      </c>
      <c r="D227" s="33" t="s">
        <v>182</v>
      </c>
      <c r="E227" s="33" t="s">
        <v>504</v>
      </c>
      <c r="F227" s="29" t="str">
        <f t="shared" si="12"/>
        <v>HVAC distribution (new)Duct locationEnumeration</v>
      </c>
      <c r="G227" s="65" t="s">
        <v>499</v>
      </c>
      <c r="H227" s="65" t="s">
        <v>182</v>
      </c>
      <c r="I227" s="65" t="s">
        <v>504</v>
      </c>
      <c r="J227" s="65"/>
      <c r="K227" s="65" t="s">
        <v>20</v>
      </c>
      <c r="L227" s="65"/>
      <c r="M227" s="66"/>
      <c r="N227" s="66"/>
      <c r="O227" s="65" t="s">
        <v>296</v>
      </c>
      <c r="P227" s="66"/>
      <c r="Q227" s="65" t="s">
        <v>183</v>
      </c>
    </row>
    <row r="228" spans="2:17" s="29" customFormat="1" x14ac:dyDescent="0.2">
      <c r="B228" s="33" t="str">
        <f t="shared" si="13"/>
        <v>HVAC distributionDuct materialEnumeration</v>
      </c>
      <c r="C228" s="33" t="s">
        <v>335</v>
      </c>
      <c r="D228" s="33" t="s">
        <v>184</v>
      </c>
      <c r="E228" s="33" t="s">
        <v>504</v>
      </c>
      <c r="F228" s="29" t="str">
        <f t="shared" si="12"/>
        <v>HVAC distribution (new)Duct materialEnumeration</v>
      </c>
      <c r="G228" s="65" t="s">
        <v>499</v>
      </c>
      <c r="H228" s="65" t="s">
        <v>184</v>
      </c>
      <c r="I228" s="65" t="s">
        <v>504</v>
      </c>
      <c r="J228" s="65"/>
      <c r="K228" s="65" t="s">
        <v>20</v>
      </c>
      <c r="L228" s="65"/>
      <c r="M228" s="65"/>
      <c r="N228" s="65"/>
      <c r="O228" s="65" t="s">
        <v>296</v>
      </c>
      <c r="P228" s="65"/>
      <c r="Q228" s="65" t="s">
        <v>185</v>
      </c>
    </row>
    <row r="229" spans="2:17" s="29" customFormat="1" x14ac:dyDescent="0.2">
      <c r="B229" s="33" t="str">
        <f t="shared" si="13"/>
        <v>HVAC distributionDuct system sealedBoolean</v>
      </c>
      <c r="C229" s="33" t="s">
        <v>335</v>
      </c>
      <c r="D229" s="33" t="s">
        <v>186</v>
      </c>
      <c r="E229" s="33" t="s">
        <v>520</v>
      </c>
      <c r="F229" s="29" t="str">
        <f t="shared" si="12"/>
        <v>HVAC distribution (new)Duct system sealedBoolean</v>
      </c>
      <c r="G229" s="65" t="s">
        <v>499</v>
      </c>
      <c r="H229" s="65" t="s">
        <v>186</v>
      </c>
      <c r="I229" s="65" t="s">
        <v>520</v>
      </c>
      <c r="J229" s="65"/>
      <c r="K229" s="65" t="s">
        <v>20</v>
      </c>
      <c r="L229" s="65"/>
      <c r="M229" s="65"/>
      <c r="N229" s="65"/>
      <c r="O229" s="65" t="s">
        <v>296</v>
      </c>
      <c r="P229" s="65"/>
      <c r="Q229" s="65" t="s">
        <v>187</v>
      </c>
    </row>
    <row r="230" spans="2:17" s="29" customFormat="1" x14ac:dyDescent="0.2">
      <c r="B230" s="33" t="str">
        <f t="shared" si="13"/>
        <v>HVAC distributionMeasured duct leakageNumber (CFM)</v>
      </c>
      <c r="C230" s="33" t="s">
        <v>335</v>
      </c>
      <c r="D230" s="33" t="s">
        <v>176</v>
      </c>
      <c r="E230" s="33" t="s">
        <v>558</v>
      </c>
      <c r="F230" s="29" t="str">
        <f t="shared" si="12"/>
        <v>HVAC distribution (new)Measured duct leakageNumber (CFM)</v>
      </c>
      <c r="G230" s="65" t="s">
        <v>499</v>
      </c>
      <c r="H230" s="65" t="s">
        <v>176</v>
      </c>
      <c r="I230" s="65" t="s">
        <v>558</v>
      </c>
      <c r="J230" s="65"/>
      <c r="K230" s="65" t="s">
        <v>20</v>
      </c>
      <c r="L230" s="65"/>
      <c r="M230" s="65"/>
      <c r="N230" s="65"/>
      <c r="O230" s="65" t="s">
        <v>296</v>
      </c>
      <c r="P230" s="65" t="s">
        <v>178</v>
      </c>
      <c r="Q230" s="65" t="s">
        <v>179</v>
      </c>
    </row>
    <row r="231" spans="2:17" s="29" customFormat="1" x14ac:dyDescent="0.2">
      <c r="B231" s="29" t="str">
        <f t="shared" si="13"/>
        <v>LightingLocationEnumeration</v>
      </c>
      <c r="C231" s="29" t="s">
        <v>391</v>
      </c>
      <c r="D231" s="29" t="s">
        <v>269</v>
      </c>
      <c r="E231" s="29" t="s">
        <v>504</v>
      </c>
      <c r="F231" s="29" t="str">
        <f t="shared" si="12"/>
        <v>Lighting (existing)Lighting LocationEnumeration</v>
      </c>
      <c r="G231" s="65" t="s">
        <v>310</v>
      </c>
      <c r="H231" s="65" t="s">
        <v>456</v>
      </c>
      <c r="I231" s="65" t="s">
        <v>504</v>
      </c>
      <c r="J231" s="65"/>
      <c r="K231" s="65" t="s">
        <v>7</v>
      </c>
      <c r="L231" s="65"/>
      <c r="M231" s="65"/>
      <c r="N231" s="65"/>
      <c r="O231" s="65" t="s">
        <v>21</v>
      </c>
      <c r="P231" s="65"/>
      <c r="Q231" s="65" t="s">
        <v>462</v>
      </c>
    </row>
    <row r="232" spans="2:17" s="29" customFormat="1" x14ac:dyDescent="0.2">
      <c r="B232" s="29" t="str">
        <f t="shared" si="13"/>
        <v>LightingAverage hours per dayNumber</v>
      </c>
      <c r="C232" s="29" t="s">
        <v>391</v>
      </c>
      <c r="D232" s="29" t="s">
        <v>218</v>
      </c>
      <c r="E232" s="29" t="s">
        <v>503</v>
      </c>
      <c r="F232" s="29" t="str">
        <f t="shared" si="12"/>
        <v>Lighting (existing)Average hours per dayNumber</v>
      </c>
      <c r="G232" s="65" t="s">
        <v>310</v>
      </c>
      <c r="H232" s="65" t="s">
        <v>218</v>
      </c>
      <c r="I232" s="65" t="s">
        <v>503</v>
      </c>
      <c r="J232" s="65"/>
      <c r="K232" s="65" t="s">
        <v>20</v>
      </c>
      <c r="L232" s="65"/>
      <c r="M232" s="65"/>
      <c r="N232" s="65"/>
      <c r="O232" s="65" t="s">
        <v>21</v>
      </c>
      <c r="P232" s="65"/>
      <c r="Q232" s="65" t="s">
        <v>219</v>
      </c>
    </row>
    <row r="233" spans="2:17" s="29" customFormat="1" x14ac:dyDescent="0.2">
      <c r="B233" s="29" t="str">
        <f t="shared" si="13"/>
        <v>LightingAverage wattageNumber</v>
      </c>
      <c r="C233" s="29" t="s">
        <v>391</v>
      </c>
      <c r="D233" s="29" t="s">
        <v>220</v>
      </c>
      <c r="E233" s="29" t="s">
        <v>503</v>
      </c>
      <c r="F233" s="29" t="str">
        <f t="shared" si="12"/>
        <v>Lighting (existing)Average wattageNumber</v>
      </c>
      <c r="G233" s="65" t="s">
        <v>310</v>
      </c>
      <c r="H233" s="65" t="s">
        <v>220</v>
      </c>
      <c r="I233" s="65" t="s">
        <v>503</v>
      </c>
      <c r="J233" s="65" t="s">
        <v>599</v>
      </c>
      <c r="K233" s="65" t="s">
        <v>20</v>
      </c>
      <c r="L233" s="65"/>
      <c r="M233" s="65"/>
      <c r="N233" s="65"/>
      <c r="O233" s="65" t="s">
        <v>21</v>
      </c>
      <c r="P233" s="65"/>
      <c r="Q233" s="65" t="s">
        <v>221</v>
      </c>
    </row>
    <row r="234" spans="2:17" s="29" customFormat="1" x14ac:dyDescent="0.2">
      <c r="B234" s="29" t="str">
        <f t="shared" si="13"/>
        <v>LightingLighting typeEnumeration</v>
      </c>
      <c r="C234" s="29" t="s">
        <v>391</v>
      </c>
      <c r="D234" s="29" t="s">
        <v>222</v>
      </c>
      <c r="E234" s="29" t="s">
        <v>504</v>
      </c>
      <c r="F234" s="29" t="str">
        <f t="shared" si="12"/>
        <v>Lighting (existing)Lighting typeEnumeration</v>
      </c>
      <c r="G234" s="65" t="s">
        <v>310</v>
      </c>
      <c r="H234" s="65" t="s">
        <v>222</v>
      </c>
      <c r="I234" s="65" t="s">
        <v>504</v>
      </c>
      <c r="J234" s="65"/>
      <c r="K234" s="65" t="s">
        <v>20</v>
      </c>
      <c r="L234" s="65"/>
      <c r="M234" s="65"/>
      <c r="N234" s="65"/>
      <c r="O234" s="65" t="s">
        <v>21</v>
      </c>
      <c r="P234" s="65"/>
      <c r="Q234" s="65" t="s">
        <v>223</v>
      </c>
    </row>
    <row r="235" spans="2:17" s="29" customFormat="1" x14ac:dyDescent="0.2">
      <c r="B235" s="29" t="str">
        <f t="shared" si="13"/>
        <v>LightingNumber of unitsNumber</v>
      </c>
      <c r="C235" s="29" t="s">
        <v>391</v>
      </c>
      <c r="D235" s="29" t="s">
        <v>224</v>
      </c>
      <c r="E235" s="29" t="s">
        <v>503</v>
      </c>
      <c r="F235" s="29" t="str">
        <f t="shared" si="12"/>
        <v>Lighting (existing)Number of unitsNumber</v>
      </c>
      <c r="G235" s="65" t="s">
        <v>310</v>
      </c>
      <c r="H235" s="65" t="s">
        <v>224</v>
      </c>
      <c r="I235" s="65" t="s">
        <v>503</v>
      </c>
      <c r="J235" s="65"/>
      <c r="K235" s="65" t="s">
        <v>20</v>
      </c>
      <c r="L235" s="65"/>
      <c r="M235" s="65"/>
      <c r="N235" s="65"/>
      <c r="O235" s="65" t="s">
        <v>21</v>
      </c>
      <c r="P235" s="65"/>
      <c r="Q235" s="65" t="s">
        <v>225</v>
      </c>
    </row>
    <row r="236" spans="2:17" s="29" customFormat="1" x14ac:dyDescent="0.2">
      <c r="B236" s="29" t="str">
        <f t="shared" si="13"/>
        <v>LightingThird party certificationEnumeration</v>
      </c>
      <c r="C236" s="29" t="s">
        <v>391</v>
      </c>
      <c r="D236" s="29" t="s">
        <v>58</v>
      </c>
      <c r="E236" s="29" t="s">
        <v>504</v>
      </c>
      <c r="F236" s="29" t="str">
        <f t="shared" si="12"/>
        <v>Lighting (existing)Third party certificationEnumeration</v>
      </c>
      <c r="G236" s="68" t="s">
        <v>310</v>
      </c>
      <c r="H236" s="68" t="s">
        <v>58</v>
      </c>
      <c r="I236" s="68" t="s">
        <v>504</v>
      </c>
      <c r="J236" s="68"/>
      <c r="K236" s="68" t="s">
        <v>7</v>
      </c>
      <c r="L236" s="68" t="s">
        <v>640</v>
      </c>
      <c r="M236" s="65"/>
      <c r="N236" s="65"/>
      <c r="O236" s="65" t="s">
        <v>21</v>
      </c>
      <c r="P236" s="65"/>
      <c r="Q236" s="65" t="s">
        <v>667</v>
      </c>
    </row>
    <row r="237" spans="2:17" s="29" customFormat="1" x14ac:dyDescent="0.2">
      <c r="B237" s="33" t="str">
        <f t="shared" si="13"/>
        <v>LightingAverage hours per dayNumber</v>
      </c>
      <c r="C237" s="33" t="s">
        <v>391</v>
      </c>
      <c r="D237" s="33" t="s">
        <v>218</v>
      </c>
      <c r="E237" s="33" t="s">
        <v>503</v>
      </c>
      <c r="F237" s="29" t="str">
        <f t="shared" si="12"/>
        <v>Lighting (new)Average hours per dayNumber</v>
      </c>
      <c r="G237" s="65" t="s">
        <v>309</v>
      </c>
      <c r="H237" s="65" t="s">
        <v>218</v>
      </c>
      <c r="I237" s="65" t="s">
        <v>503</v>
      </c>
      <c r="J237" s="65"/>
      <c r="K237" s="65" t="s">
        <v>20</v>
      </c>
      <c r="L237" s="65"/>
      <c r="M237" s="65"/>
      <c r="N237" s="65"/>
      <c r="O237" s="65" t="s">
        <v>296</v>
      </c>
      <c r="P237" s="65" t="s">
        <v>178</v>
      </c>
      <c r="Q237" s="65" t="s">
        <v>219</v>
      </c>
    </row>
    <row r="238" spans="2:17" s="29" customFormat="1" x14ac:dyDescent="0.2">
      <c r="B238" s="33" t="str">
        <f t="shared" si="13"/>
        <v>LightingAverage wattageNumber</v>
      </c>
      <c r="C238" s="33" t="s">
        <v>391</v>
      </c>
      <c r="D238" s="33" t="s">
        <v>220</v>
      </c>
      <c r="E238" s="33" t="s">
        <v>503</v>
      </c>
      <c r="F238" s="29" t="str">
        <f t="shared" si="12"/>
        <v>Lighting (new)Average wattageNumber</v>
      </c>
      <c r="G238" s="65" t="s">
        <v>309</v>
      </c>
      <c r="H238" s="65" t="s">
        <v>220</v>
      </c>
      <c r="I238" s="65" t="s">
        <v>503</v>
      </c>
      <c r="J238" s="65" t="s">
        <v>599</v>
      </c>
      <c r="K238" s="65" t="s">
        <v>20</v>
      </c>
      <c r="L238" s="65"/>
      <c r="M238" s="65"/>
      <c r="N238" s="65"/>
      <c r="O238" s="65" t="s">
        <v>296</v>
      </c>
      <c r="P238" s="65" t="s">
        <v>178</v>
      </c>
      <c r="Q238" s="65" t="s">
        <v>221</v>
      </c>
    </row>
    <row r="239" spans="2:17" s="29" customFormat="1" x14ac:dyDescent="0.2">
      <c r="B239" s="33" t="str">
        <f t="shared" si="13"/>
        <v>LightingLighting typeEnumeration</v>
      </c>
      <c r="C239" s="33" t="s">
        <v>391</v>
      </c>
      <c r="D239" s="33" t="s">
        <v>222</v>
      </c>
      <c r="E239" s="33" t="s">
        <v>504</v>
      </c>
      <c r="F239" s="29" t="str">
        <f t="shared" si="12"/>
        <v>Lighting (new)Lighting typeEnumeration</v>
      </c>
      <c r="G239" s="65" t="s">
        <v>309</v>
      </c>
      <c r="H239" s="65" t="s">
        <v>222</v>
      </c>
      <c r="I239" s="65" t="s">
        <v>504</v>
      </c>
      <c r="J239" s="65"/>
      <c r="K239" s="65" t="s">
        <v>20</v>
      </c>
      <c r="L239" s="65"/>
      <c r="M239" s="65"/>
      <c r="N239" s="65"/>
      <c r="O239" s="65" t="s">
        <v>296</v>
      </c>
      <c r="P239" s="65" t="s">
        <v>178</v>
      </c>
      <c r="Q239" s="65" t="s">
        <v>223</v>
      </c>
    </row>
    <row r="240" spans="2:17" s="29" customFormat="1" x14ac:dyDescent="0.2">
      <c r="B240" s="33" t="str">
        <f t="shared" si="13"/>
        <v>LightingNumber of unitsNumber</v>
      </c>
      <c r="C240" s="33" t="s">
        <v>391</v>
      </c>
      <c r="D240" s="33" t="s">
        <v>224</v>
      </c>
      <c r="E240" s="33" t="s">
        <v>503</v>
      </c>
      <c r="F240" s="29" t="str">
        <f t="shared" si="12"/>
        <v>Lighting (new)Number of unitsNumber</v>
      </c>
      <c r="G240" s="65" t="s">
        <v>309</v>
      </c>
      <c r="H240" s="65" t="s">
        <v>224</v>
      </c>
      <c r="I240" s="65" t="s">
        <v>503</v>
      </c>
      <c r="J240" s="65"/>
      <c r="K240" s="65" t="s">
        <v>20</v>
      </c>
      <c r="L240" s="65"/>
      <c r="M240" s="65"/>
      <c r="N240" s="65"/>
      <c r="O240" s="65" t="s">
        <v>296</v>
      </c>
      <c r="P240" s="65" t="s">
        <v>178</v>
      </c>
      <c r="Q240" s="65" t="s">
        <v>225</v>
      </c>
    </row>
    <row r="241" spans="1:17" s="29" customFormat="1" x14ac:dyDescent="0.2">
      <c r="B241" s="33" t="str">
        <f t="shared" si="13"/>
        <v>LightingThird party certificationEnumeration</v>
      </c>
      <c r="C241" s="33" t="s">
        <v>391</v>
      </c>
      <c r="D241" s="33" t="s">
        <v>58</v>
      </c>
      <c r="E241" s="33" t="s">
        <v>504</v>
      </c>
      <c r="F241" s="29" t="str">
        <f t="shared" si="12"/>
        <v>Lighting (new)Third party certificationEnumeration</v>
      </c>
      <c r="G241" s="68" t="s">
        <v>309</v>
      </c>
      <c r="H241" s="70" t="s">
        <v>58</v>
      </c>
      <c r="I241" s="70" t="s">
        <v>504</v>
      </c>
      <c r="J241" s="70"/>
      <c r="K241" s="68" t="s">
        <v>20</v>
      </c>
      <c r="L241" s="68" t="s">
        <v>640</v>
      </c>
      <c r="M241" s="72"/>
      <c r="N241" s="72"/>
      <c r="O241" s="65" t="s">
        <v>296</v>
      </c>
      <c r="P241" s="65" t="s">
        <v>178</v>
      </c>
      <c r="Q241" s="65" t="s">
        <v>667</v>
      </c>
    </row>
    <row r="242" spans="1:17" s="29" customFormat="1" x14ac:dyDescent="0.2">
      <c r="B242" s="29" t="str">
        <f t="shared" si="13"/>
        <v>Measure informationCostNumber (dollars)</v>
      </c>
      <c r="C242" s="29" t="s">
        <v>519</v>
      </c>
      <c r="D242" s="29" t="s">
        <v>10</v>
      </c>
      <c r="E242" s="29" t="s">
        <v>621</v>
      </c>
      <c r="F242" s="29" t="str">
        <f t="shared" si="12"/>
        <v>Measure informationCostNumber (dollars)</v>
      </c>
      <c r="G242" s="65" t="s">
        <v>519</v>
      </c>
      <c r="H242" s="65" t="s">
        <v>10</v>
      </c>
      <c r="I242" s="65" t="s">
        <v>621</v>
      </c>
      <c r="J242" s="65"/>
      <c r="K242" s="65" t="s">
        <v>7</v>
      </c>
      <c r="L242" s="65" t="s">
        <v>20</v>
      </c>
      <c r="M242" s="66"/>
      <c r="N242" s="66"/>
      <c r="O242" s="65" t="s">
        <v>295</v>
      </c>
      <c r="P242" s="66"/>
      <c r="Q242" s="58" t="s">
        <v>11</v>
      </c>
    </row>
    <row r="243" spans="1:17" s="29" customFormat="1" x14ac:dyDescent="0.2">
      <c r="B243" s="29" t="str">
        <f t="shared" si="13"/>
        <v>Measure informationMeasure descriptionText</v>
      </c>
      <c r="C243" s="29" t="s">
        <v>519</v>
      </c>
      <c r="D243" s="29" t="s">
        <v>340</v>
      </c>
      <c r="E243" s="29" t="s">
        <v>516</v>
      </c>
      <c r="F243" s="29" t="str">
        <f t="shared" si="12"/>
        <v>Measure informationMeasure descriptionText</v>
      </c>
      <c r="G243" s="65" t="s">
        <v>519</v>
      </c>
      <c r="H243" s="71" t="s">
        <v>340</v>
      </c>
      <c r="I243" s="71" t="s">
        <v>516</v>
      </c>
      <c r="J243" s="71"/>
      <c r="K243" s="65" t="s">
        <v>7</v>
      </c>
      <c r="L243" s="65"/>
      <c r="M243" s="65"/>
      <c r="N243" s="65"/>
      <c r="O243" s="65" t="s">
        <v>295</v>
      </c>
      <c r="P243" s="65"/>
      <c r="Q243" s="58" t="s">
        <v>341</v>
      </c>
    </row>
    <row r="244" spans="1:17" s="29" customFormat="1" x14ac:dyDescent="0.2">
      <c r="A244" s="76" t="s">
        <v>926</v>
      </c>
      <c r="B244" s="80" t="s">
        <v>923</v>
      </c>
      <c r="C244" s="81" t="s">
        <v>923</v>
      </c>
      <c r="D244" s="81" t="s">
        <v>923</v>
      </c>
      <c r="E244" s="81" t="s">
        <v>923</v>
      </c>
      <c r="F244" s="29" t="str">
        <f t="shared" si="12"/>
        <v>Modeled usageBaseloadNumber</v>
      </c>
      <c r="G244" s="58" t="s">
        <v>345</v>
      </c>
      <c r="H244" s="71" t="s">
        <v>346</v>
      </c>
      <c r="I244" s="71" t="s">
        <v>503</v>
      </c>
      <c r="J244" s="71" t="s">
        <v>585</v>
      </c>
      <c r="K244" s="65" t="s">
        <v>7</v>
      </c>
      <c r="L244" s="65"/>
      <c r="M244" s="65"/>
      <c r="N244" s="65"/>
      <c r="O244" s="65" t="s">
        <v>295</v>
      </c>
      <c r="P244" s="65"/>
      <c r="Q244" s="58" t="s">
        <v>347</v>
      </c>
    </row>
    <row r="245" spans="1:17" s="29" customFormat="1" x14ac:dyDescent="0.2">
      <c r="B245" s="29" t="str">
        <f t="shared" ref="B245:B255" si="14">C245&amp;D245&amp;E245</f>
        <v>Modeled usageFuelEnumeration</v>
      </c>
      <c r="C245" s="29" t="s">
        <v>345</v>
      </c>
      <c r="D245" s="29" t="s">
        <v>74</v>
      </c>
      <c r="E245" s="29" t="s">
        <v>504</v>
      </c>
      <c r="F245" s="29" t="str">
        <f t="shared" si="12"/>
        <v>Modeled usageFuelEnumeration</v>
      </c>
      <c r="G245" s="58" t="s">
        <v>345</v>
      </c>
      <c r="H245" s="71" t="s">
        <v>74</v>
      </c>
      <c r="I245" s="71" t="s">
        <v>504</v>
      </c>
      <c r="J245" s="71"/>
      <c r="K245" s="65" t="s">
        <v>7</v>
      </c>
      <c r="L245" s="65"/>
      <c r="M245" s="65"/>
      <c r="N245" s="65"/>
      <c r="O245" s="65" t="s">
        <v>295</v>
      </c>
      <c r="P245" s="65"/>
      <c r="Q245" s="58" t="s">
        <v>352</v>
      </c>
    </row>
    <row r="246" spans="1:17" s="29" customFormat="1" x14ac:dyDescent="0.2">
      <c r="B246" s="29" t="str">
        <f t="shared" si="14"/>
        <v>Modeled usageConsumption by end useEnumeration</v>
      </c>
      <c r="C246" s="29" t="s">
        <v>345</v>
      </c>
      <c r="D246" s="29" t="s">
        <v>587</v>
      </c>
      <c r="E246" s="29" t="s">
        <v>504</v>
      </c>
      <c r="F246" s="29" t="str">
        <f t="shared" si="12"/>
        <v>Modeled usageConsumption by end useEnumeration</v>
      </c>
      <c r="G246" s="58" t="s">
        <v>345</v>
      </c>
      <c r="H246" s="71" t="s">
        <v>587</v>
      </c>
      <c r="I246" s="71" t="s">
        <v>504</v>
      </c>
      <c r="J246" s="71"/>
      <c r="K246" s="65" t="s">
        <v>7</v>
      </c>
      <c r="L246" s="65"/>
      <c r="M246" s="65"/>
      <c r="N246" s="65"/>
      <c r="O246" s="65" t="s">
        <v>295</v>
      </c>
      <c r="P246" s="65"/>
      <c r="Q246" s="58" t="s">
        <v>588</v>
      </c>
    </row>
    <row r="247" spans="1:17" s="29" customFormat="1" x14ac:dyDescent="0.2">
      <c r="B247" s="29" t="str">
        <f t="shared" si="14"/>
        <v>Modeled usageConsumption by end use valueNumber</v>
      </c>
      <c r="C247" s="29" t="s">
        <v>345</v>
      </c>
      <c r="D247" s="29" t="s">
        <v>586</v>
      </c>
      <c r="E247" s="29" t="s">
        <v>503</v>
      </c>
      <c r="F247" s="29" t="str">
        <f t="shared" si="12"/>
        <v>Modeled UsageConsumption by end use valueNumber</v>
      </c>
      <c r="G247" s="58" t="s">
        <v>349</v>
      </c>
      <c r="H247" s="71" t="s">
        <v>586</v>
      </c>
      <c r="I247" s="71" t="s">
        <v>503</v>
      </c>
      <c r="J247" s="71" t="s">
        <v>552</v>
      </c>
      <c r="K247" s="65" t="s">
        <v>7</v>
      </c>
      <c r="L247" s="65"/>
      <c r="M247" s="65"/>
      <c r="N247" s="65"/>
      <c r="O247" s="65" t="s">
        <v>295</v>
      </c>
      <c r="P247" s="65"/>
      <c r="Q247" s="58" t="s">
        <v>348</v>
      </c>
    </row>
    <row r="248" spans="1:17" s="29" customFormat="1" x14ac:dyDescent="0.2">
      <c r="B248" s="29" t="str">
        <f t="shared" si="14"/>
        <v>Modeled usageAnnual consumptionNumber</v>
      </c>
      <c r="C248" s="29" t="s">
        <v>345</v>
      </c>
      <c r="D248" s="29" t="s">
        <v>350</v>
      </c>
      <c r="E248" s="29" t="s">
        <v>503</v>
      </c>
      <c r="F248" s="29" t="str">
        <f t="shared" si="12"/>
        <v>Modeled UsageAnnual consumptionNumber</v>
      </c>
      <c r="G248" s="58" t="s">
        <v>349</v>
      </c>
      <c r="H248" s="71" t="s">
        <v>350</v>
      </c>
      <c r="I248" s="71" t="s">
        <v>503</v>
      </c>
      <c r="J248" s="71"/>
      <c r="K248" s="65" t="s">
        <v>7</v>
      </c>
      <c r="L248" s="65"/>
      <c r="M248" s="65"/>
      <c r="N248" s="65"/>
      <c r="O248" s="65" t="s">
        <v>295</v>
      </c>
      <c r="P248" s="65"/>
      <c r="Q248" s="58" t="s">
        <v>351</v>
      </c>
    </row>
    <row r="249" spans="1:17" s="29" customFormat="1" x14ac:dyDescent="0.2">
      <c r="B249" s="29" t="str">
        <f t="shared" si="14"/>
        <v>Pool pumpsHours per day pool heater is usedNumber</v>
      </c>
      <c r="C249" s="29" t="s">
        <v>487</v>
      </c>
      <c r="D249" s="29" t="s">
        <v>590</v>
      </c>
      <c r="E249" s="29" t="s">
        <v>503</v>
      </c>
      <c r="F249" s="29" t="str">
        <f t="shared" si="12"/>
        <v>Pool pumps (existing)Hours per day pool heater is usedNumber</v>
      </c>
      <c r="G249" s="58" t="s">
        <v>500</v>
      </c>
      <c r="H249" s="71" t="s">
        <v>590</v>
      </c>
      <c r="I249" s="71" t="s">
        <v>503</v>
      </c>
      <c r="J249" s="71"/>
      <c r="K249" s="65" t="s">
        <v>7</v>
      </c>
      <c r="L249" s="65"/>
      <c r="M249" s="65"/>
      <c r="N249" s="65"/>
      <c r="O249" s="65" t="s">
        <v>21</v>
      </c>
      <c r="P249" s="65"/>
      <c r="Q249" s="65" t="s">
        <v>589</v>
      </c>
    </row>
    <row r="250" spans="1:17" s="29" customFormat="1" x14ac:dyDescent="0.2">
      <c r="B250" s="29" t="str">
        <f t="shared" si="14"/>
        <v>Pool pumpsPool pump typeEnumeration</v>
      </c>
      <c r="C250" s="29" t="s">
        <v>487</v>
      </c>
      <c r="D250" s="29" t="s">
        <v>488</v>
      </c>
      <c r="E250" s="29" t="s">
        <v>504</v>
      </c>
      <c r="F250" s="29" t="str">
        <f t="shared" si="12"/>
        <v>Pool pumps (existing)Pool pump typeEnumeration</v>
      </c>
      <c r="G250" s="58" t="s">
        <v>500</v>
      </c>
      <c r="H250" s="71" t="s">
        <v>488</v>
      </c>
      <c r="I250" s="71" t="s">
        <v>504</v>
      </c>
      <c r="J250" s="71"/>
      <c r="K250" s="65" t="s">
        <v>7</v>
      </c>
      <c r="L250" s="65"/>
      <c r="M250" s="65"/>
      <c r="N250" s="65"/>
      <c r="O250" s="65" t="s">
        <v>21</v>
      </c>
      <c r="P250" s="65"/>
      <c r="Q250" s="65" t="s">
        <v>489</v>
      </c>
    </row>
    <row r="251" spans="1:17" s="29" customFormat="1" x14ac:dyDescent="0.2">
      <c r="B251" s="29" t="str">
        <f t="shared" si="14"/>
        <v>Pool pumpsPower (pump speed)Number (watts)</v>
      </c>
      <c r="C251" s="29" t="s">
        <v>487</v>
      </c>
      <c r="D251" s="29" t="s">
        <v>591</v>
      </c>
      <c r="E251" s="29" t="s">
        <v>592</v>
      </c>
      <c r="F251" s="29" t="str">
        <f t="shared" si="12"/>
        <v>Pool pumps (existing)Power (pump speed)Number (watts)</v>
      </c>
      <c r="G251" s="58" t="s">
        <v>500</v>
      </c>
      <c r="H251" s="71" t="s">
        <v>591</v>
      </c>
      <c r="I251" s="71" t="s">
        <v>592</v>
      </c>
      <c r="J251" s="71"/>
      <c r="K251" s="65" t="s">
        <v>7</v>
      </c>
      <c r="L251" s="65"/>
      <c r="M251" s="65"/>
      <c r="N251" s="65"/>
      <c r="O251" s="65" t="s">
        <v>21</v>
      </c>
      <c r="P251" s="65"/>
      <c r="Q251" s="65" t="s">
        <v>490</v>
      </c>
    </row>
    <row r="252" spans="1:17" s="29" customFormat="1" x14ac:dyDescent="0.2">
      <c r="B252" s="29" t="str">
        <f t="shared" si="14"/>
        <v>Pool pumpsRated horsepowerNumber</v>
      </c>
      <c r="C252" s="29" t="s">
        <v>487</v>
      </c>
      <c r="D252" s="29" t="s">
        <v>491</v>
      </c>
      <c r="E252" s="29" t="s">
        <v>503</v>
      </c>
      <c r="F252" s="29" t="str">
        <f t="shared" si="12"/>
        <v>Pool pumps (existing)Rated horsepowerNumber</v>
      </c>
      <c r="G252" s="58" t="s">
        <v>500</v>
      </c>
      <c r="H252" s="71" t="s">
        <v>491</v>
      </c>
      <c r="I252" s="71" t="s">
        <v>503</v>
      </c>
      <c r="J252" s="71" t="s">
        <v>593</v>
      </c>
      <c r="K252" s="65" t="s">
        <v>7</v>
      </c>
      <c r="L252" s="65"/>
      <c r="M252" s="65"/>
      <c r="N252" s="65"/>
      <c r="O252" s="65" t="s">
        <v>21</v>
      </c>
      <c r="P252" s="65"/>
      <c r="Q252" s="65" t="s">
        <v>594</v>
      </c>
    </row>
    <row r="253" spans="1:17" s="29" customFormat="1" x14ac:dyDescent="0.2">
      <c r="B253" s="29" t="str">
        <f t="shared" si="14"/>
        <v>Pool pumpsSpeed settingEnumeration</v>
      </c>
      <c r="C253" s="29" t="s">
        <v>487</v>
      </c>
      <c r="D253" s="29" t="s">
        <v>492</v>
      </c>
      <c r="E253" s="29" t="s">
        <v>504</v>
      </c>
      <c r="F253" s="29" t="str">
        <f t="shared" si="12"/>
        <v>Pool pumps (existing)Speed settingEnumeration</v>
      </c>
      <c r="G253" s="58" t="s">
        <v>500</v>
      </c>
      <c r="H253" s="71" t="s">
        <v>492</v>
      </c>
      <c r="I253" s="71" t="s">
        <v>504</v>
      </c>
      <c r="J253" s="71" t="s">
        <v>595</v>
      </c>
      <c r="K253" s="65" t="s">
        <v>7</v>
      </c>
      <c r="L253" s="65"/>
      <c r="M253" s="65"/>
      <c r="N253" s="65"/>
      <c r="O253" s="65" t="s">
        <v>21</v>
      </c>
      <c r="P253" s="65"/>
      <c r="Q253" s="65" t="s">
        <v>493</v>
      </c>
    </row>
    <row r="254" spans="1:17" s="29" customFormat="1" x14ac:dyDescent="0.2">
      <c r="B254" s="29" t="str">
        <f t="shared" si="14"/>
        <v>Pool pumpsThird party certificationEnumeration</v>
      </c>
      <c r="C254" s="29" t="s">
        <v>487</v>
      </c>
      <c r="D254" s="29" t="s">
        <v>58</v>
      </c>
      <c r="E254" s="29" t="s">
        <v>504</v>
      </c>
      <c r="F254" s="29" t="str">
        <f t="shared" si="12"/>
        <v>Pool pumps (existing)Third party certificationEnumeration</v>
      </c>
      <c r="G254" s="58" t="s">
        <v>500</v>
      </c>
      <c r="H254" s="71" t="s">
        <v>58</v>
      </c>
      <c r="I254" s="71" t="s">
        <v>504</v>
      </c>
      <c r="J254" s="71" t="s">
        <v>596</v>
      </c>
      <c r="K254" s="65" t="s">
        <v>7</v>
      </c>
      <c r="L254" s="65"/>
      <c r="M254" s="65"/>
      <c r="N254" s="65"/>
      <c r="O254" s="65" t="s">
        <v>21</v>
      </c>
      <c r="P254" s="65"/>
      <c r="Q254" s="65" t="s">
        <v>494</v>
      </c>
    </row>
    <row r="255" spans="1:17" s="29" customFormat="1" x14ac:dyDescent="0.2">
      <c r="B255" s="29" t="str">
        <f t="shared" si="14"/>
        <v>Pool pumpsTotal horsepowerNumber</v>
      </c>
      <c r="C255" s="29" t="s">
        <v>487</v>
      </c>
      <c r="D255" s="29" t="s">
        <v>495</v>
      </c>
      <c r="E255" s="29" t="s">
        <v>503</v>
      </c>
      <c r="F255" s="29" t="str">
        <f t="shared" si="12"/>
        <v>Pool pumps (existing)Total horsepowerNumber</v>
      </c>
      <c r="G255" s="58" t="s">
        <v>500</v>
      </c>
      <c r="H255" s="71" t="s">
        <v>495</v>
      </c>
      <c r="I255" s="71" t="s">
        <v>503</v>
      </c>
      <c r="J255" s="71" t="s">
        <v>597</v>
      </c>
      <c r="K255" s="65" t="s">
        <v>7</v>
      </c>
      <c r="L255" s="65"/>
      <c r="M255" s="65"/>
      <c r="N255" s="65"/>
      <c r="O255" s="65" t="s">
        <v>21</v>
      </c>
      <c r="P255" s="65"/>
      <c r="Q255" s="65" t="s">
        <v>598</v>
      </c>
    </row>
    <row r="256" spans="1:17" s="29" customFormat="1" x14ac:dyDescent="0.2">
      <c r="B256" s="33" t="s">
        <v>877</v>
      </c>
      <c r="C256" s="33" t="s">
        <v>487</v>
      </c>
      <c r="D256" s="33" t="s">
        <v>590</v>
      </c>
      <c r="E256" s="33" t="s">
        <v>503</v>
      </c>
      <c r="F256" s="29" t="str">
        <f t="shared" si="12"/>
        <v>Pool pumps (new)Hours per day pool heater is usedNumber</v>
      </c>
      <c r="G256" s="58" t="s">
        <v>501</v>
      </c>
      <c r="H256" s="71" t="s">
        <v>590</v>
      </c>
      <c r="I256" s="71" t="s">
        <v>503</v>
      </c>
      <c r="J256" s="71"/>
      <c r="K256" s="65" t="s">
        <v>7</v>
      </c>
      <c r="L256" s="65"/>
      <c r="M256" s="65"/>
      <c r="N256" s="65"/>
      <c r="O256" s="65" t="s">
        <v>295</v>
      </c>
      <c r="P256" s="65"/>
      <c r="Q256" s="65" t="s">
        <v>589</v>
      </c>
    </row>
    <row r="257" spans="1:17" s="29" customFormat="1" x14ac:dyDescent="0.2">
      <c r="B257" s="33" t="s">
        <v>878</v>
      </c>
      <c r="C257" s="33" t="s">
        <v>487</v>
      </c>
      <c r="D257" s="33" t="s">
        <v>488</v>
      </c>
      <c r="E257" s="33" t="s">
        <v>504</v>
      </c>
      <c r="F257" s="29" t="str">
        <f t="shared" si="12"/>
        <v>Pool pumps (new)Pool pump typeEnumeration</v>
      </c>
      <c r="G257" s="58" t="s">
        <v>501</v>
      </c>
      <c r="H257" s="71" t="s">
        <v>488</v>
      </c>
      <c r="I257" s="71" t="s">
        <v>504</v>
      </c>
      <c r="J257" s="71"/>
      <c r="K257" s="65" t="s">
        <v>7</v>
      </c>
      <c r="L257" s="65"/>
      <c r="M257" s="65"/>
      <c r="N257" s="65"/>
      <c r="O257" s="65" t="s">
        <v>295</v>
      </c>
      <c r="P257" s="65"/>
      <c r="Q257" s="65" t="s">
        <v>489</v>
      </c>
    </row>
    <row r="258" spans="1:17" s="29" customFormat="1" x14ac:dyDescent="0.2">
      <c r="B258" s="33" t="s">
        <v>879</v>
      </c>
      <c r="C258" s="33" t="s">
        <v>487</v>
      </c>
      <c r="D258" s="33" t="s">
        <v>591</v>
      </c>
      <c r="E258" s="33" t="s">
        <v>592</v>
      </c>
      <c r="F258" s="29" t="str">
        <f t="shared" si="12"/>
        <v>Pool pumps (new)Power (pump speed)Number (watts)</v>
      </c>
      <c r="G258" s="58" t="s">
        <v>501</v>
      </c>
      <c r="H258" s="71" t="s">
        <v>591</v>
      </c>
      <c r="I258" s="71" t="s">
        <v>592</v>
      </c>
      <c r="J258" s="71"/>
      <c r="K258" s="65" t="s">
        <v>7</v>
      </c>
      <c r="L258" s="65"/>
      <c r="M258" s="65"/>
      <c r="N258" s="65"/>
      <c r="O258" s="65" t="s">
        <v>295</v>
      </c>
      <c r="P258" s="65"/>
      <c r="Q258" s="65" t="s">
        <v>490</v>
      </c>
    </row>
    <row r="259" spans="1:17" s="29" customFormat="1" x14ac:dyDescent="0.2">
      <c r="B259" s="33" t="s">
        <v>880</v>
      </c>
      <c r="C259" s="33" t="s">
        <v>487</v>
      </c>
      <c r="D259" s="33" t="s">
        <v>491</v>
      </c>
      <c r="E259" s="33" t="s">
        <v>503</v>
      </c>
      <c r="F259" s="29" t="str">
        <f t="shared" si="12"/>
        <v>Pool pumps (new)Rated horsepowerNumber</v>
      </c>
      <c r="G259" s="58" t="s">
        <v>501</v>
      </c>
      <c r="H259" s="71" t="s">
        <v>491</v>
      </c>
      <c r="I259" s="71" t="s">
        <v>503</v>
      </c>
      <c r="J259" s="71" t="s">
        <v>593</v>
      </c>
      <c r="K259" s="65" t="s">
        <v>7</v>
      </c>
      <c r="L259" s="65"/>
      <c r="M259" s="65"/>
      <c r="N259" s="65"/>
      <c r="O259" s="65" t="s">
        <v>295</v>
      </c>
      <c r="P259" s="65"/>
      <c r="Q259" s="65" t="s">
        <v>594</v>
      </c>
    </row>
    <row r="260" spans="1:17" s="29" customFormat="1" x14ac:dyDescent="0.2">
      <c r="B260" s="33" t="s">
        <v>881</v>
      </c>
      <c r="C260" s="33" t="s">
        <v>487</v>
      </c>
      <c r="D260" s="33" t="s">
        <v>492</v>
      </c>
      <c r="E260" s="33" t="s">
        <v>504</v>
      </c>
      <c r="F260" s="29" t="str">
        <f t="shared" ref="F260:F323" si="15">G260&amp;H260&amp;I260</f>
        <v>Pool pumps (new)Speed settingEnumeration</v>
      </c>
      <c r="G260" s="58" t="s">
        <v>501</v>
      </c>
      <c r="H260" s="71" t="s">
        <v>492</v>
      </c>
      <c r="I260" s="71" t="s">
        <v>504</v>
      </c>
      <c r="J260" s="71" t="s">
        <v>595</v>
      </c>
      <c r="K260" s="65" t="s">
        <v>7</v>
      </c>
      <c r="L260" s="65"/>
      <c r="M260" s="65"/>
      <c r="N260" s="65"/>
      <c r="O260" s="65" t="s">
        <v>295</v>
      </c>
      <c r="P260" s="65"/>
      <c r="Q260" s="65" t="s">
        <v>493</v>
      </c>
    </row>
    <row r="261" spans="1:17" s="29" customFormat="1" x14ac:dyDescent="0.2">
      <c r="B261" s="33" t="s">
        <v>882</v>
      </c>
      <c r="C261" s="33" t="s">
        <v>487</v>
      </c>
      <c r="D261" s="33" t="s">
        <v>58</v>
      </c>
      <c r="E261" s="33" t="s">
        <v>504</v>
      </c>
      <c r="F261" s="29" t="str">
        <f t="shared" si="15"/>
        <v>Pool pumps (new)Third party certificationEnumeration</v>
      </c>
      <c r="G261" s="58" t="s">
        <v>501</v>
      </c>
      <c r="H261" s="71" t="s">
        <v>58</v>
      </c>
      <c r="I261" s="71" t="s">
        <v>504</v>
      </c>
      <c r="J261" s="71" t="s">
        <v>596</v>
      </c>
      <c r="K261" s="65" t="s">
        <v>7</v>
      </c>
      <c r="L261" s="65"/>
      <c r="M261" s="65"/>
      <c r="N261" s="65"/>
      <c r="O261" s="65" t="s">
        <v>295</v>
      </c>
      <c r="P261" s="65"/>
      <c r="Q261" s="65" t="s">
        <v>494</v>
      </c>
    </row>
    <row r="262" spans="1:17" s="29" customFormat="1" x14ac:dyDescent="0.2">
      <c r="B262" s="33" t="s">
        <v>883</v>
      </c>
      <c r="C262" s="33" t="s">
        <v>487</v>
      </c>
      <c r="D262" s="33" t="s">
        <v>495</v>
      </c>
      <c r="E262" s="33" t="s">
        <v>503</v>
      </c>
      <c r="F262" s="29" t="str">
        <f t="shared" si="15"/>
        <v>Pool pumps (new)Total horsepowerNumber</v>
      </c>
      <c r="G262" s="58" t="s">
        <v>501</v>
      </c>
      <c r="H262" s="71" t="s">
        <v>495</v>
      </c>
      <c r="I262" s="71" t="s">
        <v>503</v>
      </c>
      <c r="J262" s="71" t="s">
        <v>597</v>
      </c>
      <c r="K262" s="65" t="s">
        <v>7</v>
      </c>
      <c r="L262" s="65"/>
      <c r="M262" s="65"/>
      <c r="N262" s="65"/>
      <c r="O262" s="65" t="s">
        <v>295</v>
      </c>
      <c r="P262" s="65"/>
      <c r="Q262" s="65" t="s">
        <v>598</v>
      </c>
    </row>
    <row r="263" spans="1:17" s="29" customFormat="1" x14ac:dyDescent="0.2">
      <c r="B263" s="29" t="str">
        <f>C263&amp;D263&amp;E263</f>
        <v>Programmable thermostatControl typeEnumeration</v>
      </c>
      <c r="C263" s="29" t="s">
        <v>249</v>
      </c>
      <c r="D263" s="29" t="s">
        <v>250</v>
      </c>
      <c r="E263" s="29" t="s">
        <v>504</v>
      </c>
      <c r="F263" s="29" t="str">
        <f t="shared" si="15"/>
        <v>Programmable thermostat (existing)Control typeEnumeration</v>
      </c>
      <c r="G263" s="65" t="s">
        <v>317</v>
      </c>
      <c r="H263" s="65" t="s">
        <v>250</v>
      </c>
      <c r="I263" s="65" t="s">
        <v>504</v>
      </c>
      <c r="J263" s="65"/>
      <c r="K263" s="65" t="s">
        <v>20</v>
      </c>
      <c r="L263" s="65"/>
      <c r="M263" s="65"/>
      <c r="N263" s="65"/>
      <c r="O263" s="65" t="s">
        <v>21</v>
      </c>
      <c r="P263" s="66"/>
      <c r="Q263" s="65" t="s">
        <v>251</v>
      </c>
    </row>
    <row r="264" spans="1:17" s="29" customFormat="1" x14ac:dyDescent="0.2">
      <c r="B264" s="29" t="str">
        <f>C264&amp;D264&amp;E264</f>
        <v>Programmable thermostatSetpoint temperature cooling seasonNumber (degrees F)</v>
      </c>
      <c r="C264" s="29" t="s">
        <v>249</v>
      </c>
      <c r="D264" s="29" t="s">
        <v>252</v>
      </c>
      <c r="E264" s="29" t="s">
        <v>573</v>
      </c>
      <c r="F264" s="29" t="str">
        <f t="shared" si="15"/>
        <v>Programmable thermostat (existing)Setpoint temperature cooling seasonNumber (degrees F)</v>
      </c>
      <c r="G264" s="65" t="s">
        <v>317</v>
      </c>
      <c r="H264" s="65" t="s">
        <v>252</v>
      </c>
      <c r="I264" s="65" t="s">
        <v>573</v>
      </c>
      <c r="J264" s="65" t="s">
        <v>601</v>
      </c>
      <c r="K264" s="65" t="s">
        <v>7</v>
      </c>
      <c r="L264" s="65"/>
      <c r="M264" s="65"/>
      <c r="N264" s="65"/>
      <c r="O264" s="65" t="s">
        <v>21</v>
      </c>
      <c r="P264" s="65"/>
      <c r="Q264" s="65" t="s">
        <v>253</v>
      </c>
    </row>
    <row r="265" spans="1:17" s="29" customFormat="1" x14ac:dyDescent="0.2">
      <c r="B265" s="29" t="str">
        <f>C265&amp;D265&amp;E265</f>
        <v>Programmable thermostatSetpoint temperature heating seasonNumber (degrees F)</v>
      </c>
      <c r="C265" s="29" t="s">
        <v>249</v>
      </c>
      <c r="D265" s="29" t="s">
        <v>254</v>
      </c>
      <c r="E265" s="29" t="s">
        <v>573</v>
      </c>
      <c r="F265" s="29" t="str">
        <f t="shared" si="15"/>
        <v>Programmable thermostat (existing)Setpoint temperature heating seasonNumber (degrees F)</v>
      </c>
      <c r="G265" s="65" t="s">
        <v>317</v>
      </c>
      <c r="H265" s="65" t="s">
        <v>254</v>
      </c>
      <c r="I265" s="65" t="s">
        <v>573</v>
      </c>
      <c r="J265" s="65" t="s">
        <v>600</v>
      </c>
      <c r="K265" s="65" t="s">
        <v>7</v>
      </c>
      <c r="L265" s="65"/>
      <c r="M265" s="65"/>
      <c r="N265" s="65"/>
      <c r="O265" s="65" t="s">
        <v>21</v>
      </c>
      <c r="P265" s="65"/>
      <c r="Q265" s="65" t="s">
        <v>255</v>
      </c>
    </row>
    <row r="266" spans="1:17" s="29" customFormat="1" x14ac:dyDescent="0.2">
      <c r="B266" s="33" t="s">
        <v>884</v>
      </c>
      <c r="C266" s="33" t="s">
        <v>249</v>
      </c>
      <c r="D266" s="33" t="s">
        <v>250</v>
      </c>
      <c r="E266" s="33" t="s">
        <v>504</v>
      </c>
      <c r="F266" s="29" t="str">
        <f t="shared" si="15"/>
        <v>Programmable thermostat (new)Control typeEnumeration</v>
      </c>
      <c r="G266" s="65" t="s">
        <v>316</v>
      </c>
      <c r="H266" s="65" t="s">
        <v>250</v>
      </c>
      <c r="I266" s="65" t="s">
        <v>504</v>
      </c>
      <c r="J266" s="65"/>
      <c r="K266" s="65" t="s">
        <v>20</v>
      </c>
      <c r="L266" s="65"/>
      <c r="M266" s="65"/>
      <c r="N266" s="65"/>
      <c r="O266" s="65" t="s">
        <v>296</v>
      </c>
      <c r="P266" s="66"/>
      <c r="Q266" s="65" t="s">
        <v>251</v>
      </c>
    </row>
    <row r="267" spans="1:17" s="29" customFormat="1" x14ac:dyDescent="0.2">
      <c r="B267" s="33" t="s">
        <v>885</v>
      </c>
      <c r="C267" s="33" t="s">
        <v>249</v>
      </c>
      <c r="D267" s="33" t="s">
        <v>252</v>
      </c>
      <c r="E267" s="33" t="s">
        <v>573</v>
      </c>
      <c r="F267" s="29" t="str">
        <f t="shared" si="15"/>
        <v>Programmable thermostat (new)Setpoint temperature cooling seasonNumber (degrees F)</v>
      </c>
      <c r="G267" s="65" t="s">
        <v>316</v>
      </c>
      <c r="H267" s="65" t="s">
        <v>252</v>
      </c>
      <c r="I267" s="65" t="s">
        <v>573</v>
      </c>
      <c r="J267" s="65" t="s">
        <v>601</v>
      </c>
      <c r="K267" s="65" t="s">
        <v>7</v>
      </c>
      <c r="L267" s="65"/>
      <c r="M267" s="65"/>
      <c r="N267" s="65"/>
      <c r="O267" s="65" t="s">
        <v>296</v>
      </c>
      <c r="P267" s="66"/>
      <c r="Q267" s="65" t="s">
        <v>253</v>
      </c>
    </row>
    <row r="268" spans="1:17" s="29" customFormat="1" x14ac:dyDescent="0.2">
      <c r="B268" s="33" t="s">
        <v>886</v>
      </c>
      <c r="C268" s="33" t="s">
        <v>249</v>
      </c>
      <c r="D268" s="33" t="s">
        <v>254</v>
      </c>
      <c r="E268" s="33" t="s">
        <v>573</v>
      </c>
      <c r="F268" s="29" t="str">
        <f t="shared" si="15"/>
        <v>Programmable thermostat (new)Setpoint temperature heating seasonNumber (degrees F)</v>
      </c>
      <c r="G268" s="65" t="s">
        <v>316</v>
      </c>
      <c r="H268" s="65" t="s">
        <v>254</v>
      </c>
      <c r="I268" s="65" t="s">
        <v>573</v>
      </c>
      <c r="J268" s="65" t="s">
        <v>600</v>
      </c>
      <c r="K268" s="65" t="s">
        <v>7</v>
      </c>
      <c r="L268" s="65"/>
      <c r="M268" s="65"/>
      <c r="N268" s="65"/>
      <c r="O268" s="65" t="s">
        <v>296</v>
      </c>
      <c r="P268" s="66"/>
      <c r="Q268" s="65" t="s">
        <v>255</v>
      </c>
    </row>
    <row r="269" spans="1:17" s="29" customFormat="1" x14ac:dyDescent="0.2">
      <c r="A269" s="76" t="s">
        <v>926</v>
      </c>
      <c r="B269" s="80" t="s">
        <v>923</v>
      </c>
      <c r="C269" s="81" t="s">
        <v>923</v>
      </c>
      <c r="D269" s="81" t="s">
        <v>923</v>
      </c>
      <c r="E269" s="81" t="s">
        <v>923</v>
      </c>
      <c r="F269" s="29" t="str">
        <f t="shared" si="15"/>
        <v>Project informationProject costNumber (dollars)</v>
      </c>
      <c r="G269" s="65" t="s">
        <v>523</v>
      </c>
      <c r="H269" s="73" t="s">
        <v>467</v>
      </c>
      <c r="I269" s="73" t="s">
        <v>621</v>
      </c>
      <c r="J269" s="73" t="s">
        <v>669</v>
      </c>
      <c r="K269" s="65" t="s">
        <v>7</v>
      </c>
      <c r="L269" s="65"/>
      <c r="M269" s="65"/>
      <c r="N269" s="65"/>
      <c r="O269" s="65" t="s">
        <v>295</v>
      </c>
      <c r="P269" s="65"/>
      <c r="Q269" s="58" t="s">
        <v>668</v>
      </c>
    </row>
    <row r="270" spans="1:17" s="29" customFormat="1" x14ac:dyDescent="0.2">
      <c r="B270" s="29" t="str">
        <f t="shared" ref="B270:B281" si="16">C270&amp;D270&amp;E270</f>
        <v>Project informationProject start dateDate</v>
      </c>
      <c r="C270" s="29" t="s">
        <v>523</v>
      </c>
      <c r="D270" s="29" t="s">
        <v>353</v>
      </c>
      <c r="E270" s="29" t="s">
        <v>357</v>
      </c>
      <c r="F270" s="29" t="str">
        <f t="shared" si="15"/>
        <v>Project informationProject start dateDate</v>
      </c>
      <c r="G270" s="65" t="s">
        <v>523</v>
      </c>
      <c r="H270" s="71" t="s">
        <v>353</v>
      </c>
      <c r="I270" s="71" t="s">
        <v>357</v>
      </c>
      <c r="J270" s="71" t="s">
        <v>602</v>
      </c>
      <c r="K270" s="65" t="s">
        <v>7</v>
      </c>
      <c r="L270" s="65"/>
      <c r="M270" s="65"/>
      <c r="N270" s="65"/>
      <c r="O270" s="65" t="s">
        <v>295</v>
      </c>
      <c r="P270" s="65"/>
      <c r="Q270" s="58" t="s">
        <v>354</v>
      </c>
    </row>
    <row r="271" spans="1:17" s="29" customFormat="1" x14ac:dyDescent="0.2">
      <c r="B271" s="29" t="str">
        <f t="shared" si="16"/>
        <v>Project informationTitleText</v>
      </c>
      <c r="C271" s="29" t="s">
        <v>523</v>
      </c>
      <c r="D271" s="29" t="s">
        <v>355</v>
      </c>
      <c r="E271" s="29" t="s">
        <v>516</v>
      </c>
      <c r="F271" s="29" t="str">
        <f t="shared" si="15"/>
        <v>Project informationTitleText</v>
      </c>
      <c r="G271" s="65" t="s">
        <v>523</v>
      </c>
      <c r="H271" s="71" t="s">
        <v>355</v>
      </c>
      <c r="I271" s="71" t="s">
        <v>516</v>
      </c>
      <c r="J271" s="71"/>
      <c r="K271" s="65" t="s">
        <v>7</v>
      </c>
      <c r="L271" s="65"/>
      <c r="M271" s="65"/>
      <c r="N271" s="65"/>
      <c r="O271" s="65" t="s">
        <v>295</v>
      </c>
      <c r="P271" s="65"/>
      <c r="Q271" s="58" t="s">
        <v>356</v>
      </c>
    </row>
    <row r="272" spans="1:17" s="29" customFormat="1" x14ac:dyDescent="0.2">
      <c r="B272" s="29" t="str">
        <f t="shared" si="16"/>
        <v>Project informationDateDate</v>
      </c>
      <c r="C272" s="29" t="s">
        <v>523</v>
      </c>
      <c r="D272" s="29" t="s">
        <v>357</v>
      </c>
      <c r="E272" s="29" t="s">
        <v>357</v>
      </c>
      <c r="F272" s="29" t="str">
        <f t="shared" si="15"/>
        <v>Project informationActual project completion dateDate</v>
      </c>
      <c r="G272" s="65" t="s">
        <v>523</v>
      </c>
      <c r="H272" s="65" t="s">
        <v>89</v>
      </c>
      <c r="I272" s="65" t="s">
        <v>357</v>
      </c>
      <c r="J272" s="65"/>
      <c r="K272" s="65" t="s">
        <v>20</v>
      </c>
      <c r="L272" s="65"/>
      <c r="M272" s="65"/>
      <c r="N272" s="65"/>
      <c r="O272" s="65" t="s">
        <v>295</v>
      </c>
      <c r="P272" s="65"/>
      <c r="Q272" s="58" t="s">
        <v>90</v>
      </c>
    </row>
    <row r="273" spans="2:17" s="29" customFormat="1" x14ac:dyDescent="0.2">
      <c r="B273" s="29" t="str">
        <f t="shared" si="16"/>
        <v>Project informationEvent typeEnumeration</v>
      </c>
      <c r="C273" s="29" t="s">
        <v>523</v>
      </c>
      <c r="D273" s="29" t="s">
        <v>359</v>
      </c>
      <c r="E273" s="29" t="s">
        <v>504</v>
      </c>
      <c r="F273" s="29" t="str">
        <f t="shared" si="15"/>
        <v>Project informationDateDate</v>
      </c>
      <c r="G273" s="65" t="s">
        <v>523</v>
      </c>
      <c r="H273" s="71" t="s">
        <v>357</v>
      </c>
      <c r="I273" s="71" t="s">
        <v>357</v>
      </c>
      <c r="J273" s="71"/>
      <c r="K273" s="65" t="s">
        <v>7</v>
      </c>
      <c r="L273" s="65"/>
      <c r="M273" s="65"/>
      <c r="N273" s="65"/>
      <c r="O273" s="65" t="s">
        <v>295</v>
      </c>
      <c r="P273" s="65"/>
      <c r="Q273" s="58" t="s">
        <v>358</v>
      </c>
    </row>
    <row r="274" spans="2:17" s="29" customFormat="1" x14ac:dyDescent="0.2">
      <c r="B274" s="29" t="str">
        <f t="shared" si="16"/>
        <v>Project informationActual project completion dateDate</v>
      </c>
      <c r="C274" s="29" t="s">
        <v>523</v>
      </c>
      <c r="D274" s="29" t="s">
        <v>89</v>
      </c>
      <c r="E274" s="29" t="s">
        <v>357</v>
      </c>
      <c r="F274" s="29" t="str">
        <f t="shared" si="15"/>
        <v>Project informationEvent typeEnumeration</v>
      </c>
      <c r="G274" s="65" t="s">
        <v>523</v>
      </c>
      <c r="H274" s="71" t="s">
        <v>359</v>
      </c>
      <c r="I274" s="71" t="s">
        <v>504</v>
      </c>
      <c r="J274" s="71" t="s">
        <v>603</v>
      </c>
      <c r="K274" s="65" t="s">
        <v>7</v>
      </c>
      <c r="L274" s="65"/>
      <c r="M274" s="65"/>
      <c r="N274" s="65"/>
      <c r="O274" s="65" t="s">
        <v>295</v>
      </c>
      <c r="P274" s="65"/>
      <c r="Q274" s="58" t="s">
        <v>360</v>
      </c>
    </row>
    <row r="275" spans="2:17" s="29" customFormat="1" x14ac:dyDescent="0.2">
      <c r="B275" s="29" t="str">
        <f t="shared" si="16"/>
        <v>RefrigeratorThird party certificationEnumeration</v>
      </c>
      <c r="C275" s="29" t="s">
        <v>226</v>
      </c>
      <c r="D275" s="29" t="s">
        <v>58</v>
      </c>
      <c r="E275" s="29" t="s">
        <v>504</v>
      </c>
      <c r="F275" s="29" t="str">
        <f t="shared" si="15"/>
        <v>Refrigerator (existing)ManufacturerText</v>
      </c>
      <c r="G275" s="65" t="s">
        <v>312</v>
      </c>
      <c r="H275" s="65" t="s">
        <v>45</v>
      </c>
      <c r="I275" s="65" t="s">
        <v>516</v>
      </c>
      <c r="J275" s="65"/>
      <c r="K275" s="65" t="s">
        <v>7</v>
      </c>
      <c r="L275" s="65"/>
      <c r="M275" s="65"/>
      <c r="N275" s="65"/>
      <c r="O275" s="65" t="s">
        <v>21</v>
      </c>
      <c r="P275" s="65"/>
      <c r="Q275" s="65" t="s">
        <v>228</v>
      </c>
    </row>
    <row r="276" spans="2:17" s="29" customFormat="1" x14ac:dyDescent="0.2">
      <c r="B276" s="29" t="str">
        <f t="shared" si="16"/>
        <v>RefrigeratorManufacturerText</v>
      </c>
      <c r="C276" s="29" t="s">
        <v>226</v>
      </c>
      <c r="D276" s="29" t="s">
        <v>45</v>
      </c>
      <c r="E276" s="29" t="s">
        <v>516</v>
      </c>
      <c r="F276" s="29" t="str">
        <f t="shared" si="15"/>
        <v>Refrigerator (existing)Model numberText</v>
      </c>
      <c r="G276" s="65" t="s">
        <v>312</v>
      </c>
      <c r="H276" s="65" t="s">
        <v>47</v>
      </c>
      <c r="I276" s="65" t="s">
        <v>516</v>
      </c>
      <c r="J276" s="65"/>
      <c r="K276" s="65" t="s">
        <v>7</v>
      </c>
      <c r="L276" s="65"/>
      <c r="M276" s="65"/>
      <c r="N276" s="65"/>
      <c r="O276" s="65" t="s">
        <v>21</v>
      </c>
      <c r="P276" s="65"/>
      <c r="Q276" s="65" t="s">
        <v>229</v>
      </c>
    </row>
    <row r="277" spans="2:17" s="29" customFormat="1" x14ac:dyDescent="0.2">
      <c r="B277" s="29" t="str">
        <f t="shared" si="16"/>
        <v>RefrigeratorModel numberText</v>
      </c>
      <c r="C277" s="29" t="s">
        <v>226</v>
      </c>
      <c r="D277" s="29" t="s">
        <v>47</v>
      </c>
      <c r="E277" s="29" t="s">
        <v>516</v>
      </c>
      <c r="F277" s="29" t="str">
        <f t="shared" si="15"/>
        <v>Refrigerator (existing)Model yearNumber</v>
      </c>
      <c r="G277" s="65" t="s">
        <v>312</v>
      </c>
      <c r="H277" s="65" t="s">
        <v>51</v>
      </c>
      <c r="I277" s="65" t="s">
        <v>503</v>
      </c>
      <c r="J277" s="65"/>
      <c r="K277" s="65" t="s">
        <v>7</v>
      </c>
      <c r="L277" s="65"/>
      <c r="M277" s="65"/>
      <c r="N277" s="65"/>
      <c r="O277" s="65" t="s">
        <v>21</v>
      </c>
      <c r="P277" s="65"/>
      <c r="Q277" s="65" t="s">
        <v>235</v>
      </c>
    </row>
    <row r="278" spans="2:17" s="29" customFormat="1" x14ac:dyDescent="0.2">
      <c r="B278" s="29" t="str">
        <f t="shared" si="16"/>
        <v>RefrigeratorPrimary refrigeratorBoolean</v>
      </c>
      <c r="C278" s="29" t="s">
        <v>226</v>
      </c>
      <c r="D278" s="29" t="s">
        <v>230</v>
      </c>
      <c r="E278" s="29" t="s">
        <v>520</v>
      </c>
      <c r="F278" s="29" t="str">
        <f t="shared" si="15"/>
        <v>Refrigerator (existing)Primary refrigeratorBoolean</v>
      </c>
      <c r="G278" s="65" t="s">
        <v>312</v>
      </c>
      <c r="H278" s="65" t="s">
        <v>230</v>
      </c>
      <c r="I278" s="65" t="s">
        <v>520</v>
      </c>
      <c r="J278" s="65"/>
      <c r="K278" s="65" t="s">
        <v>20</v>
      </c>
      <c r="L278" s="65"/>
      <c r="M278" s="65"/>
      <c r="N278" s="65"/>
      <c r="O278" s="65" t="s">
        <v>21</v>
      </c>
      <c r="P278" s="65"/>
      <c r="Q278" s="65" t="s">
        <v>231</v>
      </c>
    </row>
    <row r="279" spans="2:17" s="29" customFormat="1" x14ac:dyDescent="0.2">
      <c r="B279" s="29" t="str">
        <f t="shared" si="16"/>
        <v>RefrigeratorRated annual kWhNumber</v>
      </c>
      <c r="C279" s="29" t="s">
        <v>226</v>
      </c>
      <c r="D279" s="29" t="s">
        <v>71</v>
      </c>
      <c r="E279" s="29" t="s">
        <v>503</v>
      </c>
      <c r="F279" s="29" t="str">
        <f t="shared" si="15"/>
        <v>Refrigerator (existing)Rated annual kWhNumber</v>
      </c>
      <c r="G279" s="65" t="s">
        <v>312</v>
      </c>
      <c r="H279" s="65" t="s">
        <v>71</v>
      </c>
      <c r="I279" s="65" t="s">
        <v>503</v>
      </c>
      <c r="J279" s="65"/>
      <c r="K279" s="65" t="s">
        <v>7</v>
      </c>
      <c r="L279" s="65"/>
      <c r="M279" s="65"/>
      <c r="N279" s="65"/>
      <c r="O279" s="65" t="s">
        <v>21</v>
      </c>
      <c r="P279" s="65"/>
      <c r="Q279" s="65" t="s">
        <v>232</v>
      </c>
    </row>
    <row r="280" spans="2:17" s="29" customFormat="1" x14ac:dyDescent="0.2">
      <c r="B280" s="29" t="str">
        <f t="shared" si="16"/>
        <v>RefrigeratorTypeEnumeration</v>
      </c>
      <c r="C280" s="29" t="s">
        <v>226</v>
      </c>
      <c r="D280" s="29" t="s">
        <v>233</v>
      </c>
      <c r="E280" s="29" t="s">
        <v>504</v>
      </c>
      <c r="F280" s="29" t="str">
        <f t="shared" si="15"/>
        <v>Refrigerator (existing)Third party certificationEnumeration</v>
      </c>
      <c r="G280" s="65" t="s">
        <v>312</v>
      </c>
      <c r="H280" s="65" t="s">
        <v>58</v>
      </c>
      <c r="I280" s="65" t="s">
        <v>504</v>
      </c>
      <c r="J280" s="71" t="s">
        <v>596</v>
      </c>
      <c r="K280" s="65" t="s">
        <v>7</v>
      </c>
      <c r="L280" s="65"/>
      <c r="M280" s="72"/>
      <c r="N280" s="72"/>
      <c r="O280" s="65" t="s">
        <v>21</v>
      </c>
      <c r="P280" s="65"/>
      <c r="Q280" s="65" t="s">
        <v>227</v>
      </c>
    </row>
    <row r="281" spans="2:17" s="29" customFormat="1" x14ac:dyDescent="0.2">
      <c r="B281" s="29" t="str">
        <f t="shared" si="16"/>
        <v>RefrigeratorModel yearNumber</v>
      </c>
      <c r="C281" s="29" t="s">
        <v>226</v>
      </c>
      <c r="D281" s="29" t="s">
        <v>51</v>
      </c>
      <c r="E281" s="29" t="s">
        <v>503</v>
      </c>
      <c r="F281" s="29" t="str">
        <f t="shared" si="15"/>
        <v>Refrigerator (existing)TypeEnumeration</v>
      </c>
      <c r="G281" s="65" t="s">
        <v>312</v>
      </c>
      <c r="H281" s="65" t="s">
        <v>233</v>
      </c>
      <c r="I281" s="65" t="s">
        <v>504</v>
      </c>
      <c r="J281" s="65"/>
      <c r="K281" s="65" t="s">
        <v>20</v>
      </c>
      <c r="L281" s="65"/>
      <c r="M281" s="65"/>
      <c r="N281" s="65"/>
      <c r="O281" s="65" t="s">
        <v>21</v>
      </c>
      <c r="P281" s="65"/>
      <c r="Q281" s="65" t="s">
        <v>234</v>
      </c>
    </row>
    <row r="282" spans="2:17" s="29" customFormat="1" x14ac:dyDescent="0.2">
      <c r="B282" s="29" t="s">
        <v>887</v>
      </c>
      <c r="C282" s="29" t="s">
        <v>226</v>
      </c>
      <c r="D282" s="29" t="s">
        <v>58</v>
      </c>
      <c r="E282" s="29" t="s">
        <v>504</v>
      </c>
      <c r="F282" s="29" t="str">
        <f t="shared" si="15"/>
        <v>Refrigerator (new)ManufacturerText</v>
      </c>
      <c r="G282" s="65" t="s">
        <v>311</v>
      </c>
      <c r="H282" s="65" t="s">
        <v>45</v>
      </c>
      <c r="I282" s="65" t="s">
        <v>516</v>
      </c>
      <c r="J282" s="65"/>
      <c r="K282" s="65" t="s">
        <v>7</v>
      </c>
      <c r="L282" s="65"/>
      <c r="M282" s="65"/>
      <c r="N282" s="65"/>
      <c r="O282" s="65" t="s">
        <v>296</v>
      </c>
      <c r="P282" s="65" t="s">
        <v>178</v>
      </c>
      <c r="Q282" s="65" t="s">
        <v>228</v>
      </c>
    </row>
    <row r="283" spans="2:17" s="29" customFormat="1" x14ac:dyDescent="0.2">
      <c r="B283" s="29" t="s">
        <v>888</v>
      </c>
      <c r="C283" s="29" t="s">
        <v>226</v>
      </c>
      <c r="D283" s="29" t="s">
        <v>45</v>
      </c>
      <c r="E283" s="29" t="s">
        <v>516</v>
      </c>
      <c r="F283" s="29" t="str">
        <f t="shared" si="15"/>
        <v>Refrigerator (new)Model numberText</v>
      </c>
      <c r="G283" s="65" t="s">
        <v>311</v>
      </c>
      <c r="H283" s="65" t="s">
        <v>47</v>
      </c>
      <c r="I283" s="65" t="s">
        <v>516</v>
      </c>
      <c r="J283" s="65"/>
      <c r="K283" s="65" t="s">
        <v>7</v>
      </c>
      <c r="L283" s="65"/>
      <c r="M283" s="65"/>
      <c r="N283" s="65"/>
      <c r="O283" s="65" t="s">
        <v>296</v>
      </c>
      <c r="P283" s="65" t="s">
        <v>178</v>
      </c>
      <c r="Q283" s="65" t="s">
        <v>229</v>
      </c>
    </row>
    <row r="284" spans="2:17" s="29" customFormat="1" x14ac:dyDescent="0.2">
      <c r="B284" s="29" t="s">
        <v>889</v>
      </c>
      <c r="C284" s="29" t="s">
        <v>226</v>
      </c>
      <c r="D284" s="29" t="s">
        <v>47</v>
      </c>
      <c r="E284" s="29" t="s">
        <v>516</v>
      </c>
      <c r="F284" s="29" t="str">
        <f t="shared" si="15"/>
        <v>Refrigerator (new)Model yearNumber</v>
      </c>
      <c r="G284" s="65" t="s">
        <v>311</v>
      </c>
      <c r="H284" s="65" t="s">
        <v>51</v>
      </c>
      <c r="I284" s="65" t="s">
        <v>503</v>
      </c>
      <c r="J284" s="65"/>
      <c r="K284" s="65" t="s">
        <v>7</v>
      </c>
      <c r="L284" s="65"/>
      <c r="M284" s="65"/>
      <c r="N284" s="65"/>
      <c r="O284" s="65" t="s">
        <v>296</v>
      </c>
      <c r="P284" s="65" t="s">
        <v>178</v>
      </c>
      <c r="Q284" s="65" t="s">
        <v>235</v>
      </c>
    </row>
    <row r="285" spans="2:17" s="29" customFormat="1" x14ac:dyDescent="0.2">
      <c r="B285" s="29" t="s">
        <v>890</v>
      </c>
      <c r="C285" s="29" t="s">
        <v>226</v>
      </c>
      <c r="D285" s="29" t="s">
        <v>230</v>
      </c>
      <c r="E285" s="29" t="s">
        <v>520</v>
      </c>
      <c r="F285" s="29" t="str">
        <f t="shared" si="15"/>
        <v>Refrigerator (new)Primary refrigeratorBoolean</v>
      </c>
      <c r="G285" s="65" t="s">
        <v>311</v>
      </c>
      <c r="H285" s="65" t="s">
        <v>230</v>
      </c>
      <c r="I285" s="65" t="s">
        <v>520</v>
      </c>
      <c r="J285" s="65"/>
      <c r="K285" s="65" t="s">
        <v>20</v>
      </c>
      <c r="L285" s="65"/>
      <c r="M285" s="65"/>
      <c r="N285" s="65"/>
      <c r="O285" s="65" t="s">
        <v>296</v>
      </c>
      <c r="P285" s="65" t="s">
        <v>178</v>
      </c>
      <c r="Q285" s="65" t="s">
        <v>231</v>
      </c>
    </row>
    <row r="286" spans="2:17" s="29" customFormat="1" x14ac:dyDescent="0.2">
      <c r="B286" s="29" t="s">
        <v>891</v>
      </c>
      <c r="C286" s="29" t="s">
        <v>226</v>
      </c>
      <c r="D286" s="29" t="s">
        <v>71</v>
      </c>
      <c r="E286" s="29" t="s">
        <v>503</v>
      </c>
      <c r="F286" s="29" t="str">
        <f t="shared" si="15"/>
        <v>Refrigerator (new)Rated annual kWhNumber</v>
      </c>
      <c r="G286" s="65" t="s">
        <v>311</v>
      </c>
      <c r="H286" s="65" t="s">
        <v>71</v>
      </c>
      <c r="I286" s="65" t="s">
        <v>503</v>
      </c>
      <c r="J286" s="65"/>
      <c r="K286" s="65" t="s">
        <v>7</v>
      </c>
      <c r="L286" s="65"/>
      <c r="M286" s="65"/>
      <c r="N286" s="65"/>
      <c r="O286" s="65" t="s">
        <v>296</v>
      </c>
      <c r="P286" s="65" t="s">
        <v>178</v>
      </c>
      <c r="Q286" s="65" t="s">
        <v>232</v>
      </c>
    </row>
    <row r="287" spans="2:17" s="29" customFormat="1" x14ac:dyDescent="0.2">
      <c r="B287" s="82" t="s">
        <v>922</v>
      </c>
      <c r="C287" s="83" t="s">
        <v>922</v>
      </c>
      <c r="D287" s="83" t="s">
        <v>922</v>
      </c>
      <c r="E287" s="83" t="s">
        <v>922</v>
      </c>
      <c r="F287" s="29" t="str">
        <f t="shared" si="15"/>
        <v>Refrigerator (new)Replaced systemSystem ID</v>
      </c>
      <c r="G287" s="65" t="s">
        <v>311</v>
      </c>
      <c r="H287" s="65" t="s">
        <v>297</v>
      </c>
      <c r="I287" s="65" t="s">
        <v>117</v>
      </c>
      <c r="J287" s="65"/>
      <c r="K287" s="65" t="s">
        <v>20</v>
      </c>
      <c r="L287" s="65"/>
      <c r="M287" s="65"/>
      <c r="N287" s="65"/>
      <c r="O287" s="65" t="s">
        <v>296</v>
      </c>
      <c r="P287" s="65" t="s">
        <v>178</v>
      </c>
      <c r="Q287" s="65" t="s">
        <v>298</v>
      </c>
    </row>
    <row r="288" spans="2:17" s="29" customFormat="1" x14ac:dyDescent="0.2">
      <c r="B288" s="29" t="s">
        <v>893</v>
      </c>
      <c r="C288" s="29" t="s">
        <v>226</v>
      </c>
      <c r="D288" s="29" t="s">
        <v>51</v>
      </c>
      <c r="E288" s="29" t="s">
        <v>503</v>
      </c>
      <c r="F288" s="29" t="str">
        <f t="shared" si="15"/>
        <v>Refrigerator (new)Third party certificationEnumeration</v>
      </c>
      <c r="G288" s="65" t="s">
        <v>311</v>
      </c>
      <c r="H288" s="65" t="s">
        <v>58</v>
      </c>
      <c r="I288" s="65" t="s">
        <v>504</v>
      </c>
      <c r="J288" s="71" t="s">
        <v>596</v>
      </c>
      <c r="K288" s="65" t="s">
        <v>20</v>
      </c>
      <c r="L288" s="65"/>
      <c r="M288" s="65"/>
      <c r="N288" s="65"/>
      <c r="O288" s="65" t="s">
        <v>296</v>
      </c>
      <c r="P288" s="65" t="s">
        <v>178</v>
      </c>
      <c r="Q288" s="65" t="s">
        <v>227</v>
      </c>
    </row>
    <row r="289" spans="2:17" s="29" customFormat="1" x14ac:dyDescent="0.2">
      <c r="B289" s="29" t="s">
        <v>892</v>
      </c>
      <c r="C289" s="29" t="s">
        <v>226</v>
      </c>
      <c r="D289" s="29" t="s">
        <v>233</v>
      </c>
      <c r="E289" s="29" t="s">
        <v>504</v>
      </c>
      <c r="F289" s="29" t="str">
        <f t="shared" si="15"/>
        <v>Refrigerator (new)TypeEnumeration</v>
      </c>
      <c r="G289" s="65" t="s">
        <v>311</v>
      </c>
      <c r="H289" s="65" t="s">
        <v>233</v>
      </c>
      <c r="I289" s="65" t="s">
        <v>504</v>
      </c>
      <c r="J289" s="65"/>
      <c r="K289" s="65" t="s">
        <v>20</v>
      </c>
      <c r="L289" s="65"/>
      <c r="M289" s="65"/>
      <c r="N289" s="65"/>
      <c r="O289" s="65" t="s">
        <v>296</v>
      </c>
      <c r="P289" s="65" t="s">
        <v>178</v>
      </c>
      <c r="Q289" s="65" t="s">
        <v>234</v>
      </c>
    </row>
    <row r="290" spans="2:17" s="29" customFormat="1" x14ac:dyDescent="0.2">
      <c r="B290" s="29" t="str">
        <f t="shared" ref="B290:B305" si="17">C290&amp;D290&amp;E290</f>
        <v>RoofRadiant barrier locationEnumeration</v>
      </c>
      <c r="C290" s="29" t="s">
        <v>361</v>
      </c>
      <c r="D290" s="29" t="s">
        <v>605</v>
      </c>
      <c r="E290" s="29" t="s">
        <v>504</v>
      </c>
      <c r="F290" s="29" t="str">
        <f t="shared" si="15"/>
        <v>RoofRadiant barrierBoolean</v>
      </c>
      <c r="G290" s="58" t="s">
        <v>361</v>
      </c>
      <c r="H290" s="71" t="s">
        <v>362</v>
      </c>
      <c r="I290" s="71" t="s">
        <v>520</v>
      </c>
      <c r="J290" s="71"/>
      <c r="K290" s="65" t="s">
        <v>7</v>
      </c>
      <c r="L290" s="65"/>
      <c r="M290" s="65"/>
      <c r="N290" s="65"/>
      <c r="O290" s="65" t="s">
        <v>296</v>
      </c>
      <c r="P290" s="65"/>
      <c r="Q290" s="58" t="s">
        <v>363</v>
      </c>
    </row>
    <row r="291" spans="2:17" s="29" customFormat="1" x14ac:dyDescent="0.2">
      <c r="B291" s="29" t="str">
        <f t="shared" si="17"/>
        <v>RoofRoof typeEnumeration</v>
      </c>
      <c r="C291" s="29" t="s">
        <v>361</v>
      </c>
      <c r="D291" s="29" t="s">
        <v>364</v>
      </c>
      <c r="E291" s="29" t="s">
        <v>504</v>
      </c>
      <c r="F291" s="29" t="str">
        <f t="shared" si="15"/>
        <v>RoofRadiant barrier locationEnumeration</v>
      </c>
      <c r="G291" s="58" t="s">
        <v>361</v>
      </c>
      <c r="H291" s="65" t="s">
        <v>605</v>
      </c>
      <c r="I291" s="65" t="s">
        <v>504</v>
      </c>
      <c r="J291" s="65"/>
      <c r="K291" s="65" t="s">
        <v>7</v>
      </c>
      <c r="L291" s="65"/>
      <c r="M291" s="65"/>
      <c r="N291" s="65"/>
      <c r="O291" s="65" t="s">
        <v>296</v>
      </c>
      <c r="P291" s="65"/>
      <c r="Q291" s="65" t="s">
        <v>604</v>
      </c>
    </row>
    <row r="292" spans="2:17" s="29" customFormat="1" x14ac:dyDescent="0.2">
      <c r="B292" s="29" t="str">
        <f t="shared" si="17"/>
        <v>RoofRadiant barrierBoolean</v>
      </c>
      <c r="C292" s="29" t="s">
        <v>361</v>
      </c>
      <c r="D292" s="29" t="s">
        <v>362</v>
      </c>
      <c r="E292" s="29" t="s">
        <v>520</v>
      </c>
      <c r="F292" s="29" t="str">
        <f t="shared" si="15"/>
        <v>RoofRoof typeEnumeration</v>
      </c>
      <c r="G292" s="58" t="s">
        <v>361</v>
      </c>
      <c r="H292" s="71" t="s">
        <v>364</v>
      </c>
      <c r="I292" s="71" t="s">
        <v>504</v>
      </c>
      <c r="J292" s="71"/>
      <c r="K292" s="65" t="s">
        <v>7</v>
      </c>
      <c r="L292" s="65"/>
      <c r="M292" s="65"/>
      <c r="N292" s="65"/>
      <c r="O292" s="65" t="s">
        <v>296</v>
      </c>
      <c r="P292" s="65"/>
      <c r="Q292" s="58" t="s">
        <v>365</v>
      </c>
    </row>
    <row r="293" spans="2:17" s="29" customFormat="1" x14ac:dyDescent="0.2">
      <c r="B293" s="29" t="str">
        <f t="shared" si="17"/>
        <v>Site addressCity or municipalityText</v>
      </c>
      <c r="C293" s="29" t="s">
        <v>313</v>
      </c>
      <c r="D293" s="29" t="s">
        <v>237</v>
      </c>
      <c r="E293" s="29" t="s">
        <v>516</v>
      </c>
      <c r="F293" s="29" t="str">
        <f t="shared" si="15"/>
        <v>Site addressAddress 1Text</v>
      </c>
      <c r="G293" s="65" t="s">
        <v>313</v>
      </c>
      <c r="H293" s="65" t="s">
        <v>241</v>
      </c>
      <c r="I293" s="65" t="s">
        <v>516</v>
      </c>
      <c r="J293" s="65"/>
      <c r="K293" s="65" t="s">
        <v>20</v>
      </c>
      <c r="L293" s="65"/>
      <c r="M293" s="65"/>
      <c r="N293" s="65"/>
      <c r="O293" s="65" t="s">
        <v>31</v>
      </c>
      <c r="P293" s="65"/>
      <c r="Q293" s="65" t="s">
        <v>242</v>
      </c>
    </row>
    <row r="294" spans="2:17" s="29" customFormat="1" x14ac:dyDescent="0.2">
      <c r="B294" s="29" t="str">
        <f t="shared" si="17"/>
        <v>Site addressStateStateCode</v>
      </c>
      <c r="C294" s="29" t="s">
        <v>313</v>
      </c>
      <c r="D294" s="29" t="s">
        <v>239</v>
      </c>
      <c r="E294" s="29" t="s">
        <v>606</v>
      </c>
      <c r="F294" s="29" t="str">
        <f t="shared" si="15"/>
        <v>Site addressAddress 2Text</v>
      </c>
      <c r="G294" s="65" t="s">
        <v>313</v>
      </c>
      <c r="H294" s="65" t="s">
        <v>243</v>
      </c>
      <c r="I294" s="65" t="s">
        <v>516</v>
      </c>
      <c r="J294" s="65"/>
      <c r="K294" s="65" t="s">
        <v>20</v>
      </c>
      <c r="L294" s="65"/>
      <c r="M294" s="65"/>
      <c r="N294" s="65"/>
      <c r="O294" s="65" t="s">
        <v>31</v>
      </c>
      <c r="P294" s="65"/>
      <c r="Q294" s="65" t="s">
        <v>244</v>
      </c>
    </row>
    <row r="295" spans="2:17" s="29" customFormat="1" x14ac:dyDescent="0.2">
      <c r="B295" s="29" t="str">
        <f t="shared" si="17"/>
        <v>Site addressAddress 1Text</v>
      </c>
      <c r="C295" s="29" t="s">
        <v>313</v>
      </c>
      <c r="D295" s="29" t="s">
        <v>241</v>
      </c>
      <c r="E295" s="29" t="s">
        <v>516</v>
      </c>
      <c r="F295" s="29" t="str">
        <f t="shared" si="15"/>
        <v>Site addressCity or municipalityText</v>
      </c>
      <c r="G295" s="65" t="s">
        <v>313</v>
      </c>
      <c r="H295" s="65" t="s">
        <v>237</v>
      </c>
      <c r="I295" s="65" t="s">
        <v>516</v>
      </c>
      <c r="J295" s="65"/>
      <c r="K295" s="65" t="s">
        <v>20</v>
      </c>
      <c r="L295" s="65"/>
      <c r="M295" s="65"/>
      <c r="N295" s="65"/>
      <c r="O295" s="65" t="s">
        <v>31</v>
      </c>
      <c r="P295" s="65"/>
      <c r="Q295" s="65" t="s">
        <v>238</v>
      </c>
    </row>
    <row r="296" spans="2:17" s="29" customFormat="1" x14ac:dyDescent="0.2">
      <c r="B296" s="29" t="str">
        <f t="shared" si="17"/>
        <v>Site addressAddress 2Text</v>
      </c>
      <c r="C296" s="29" t="s">
        <v>313</v>
      </c>
      <c r="D296" s="29" t="s">
        <v>243</v>
      </c>
      <c r="E296" s="29" t="s">
        <v>516</v>
      </c>
      <c r="F296" s="29" t="str">
        <f t="shared" si="15"/>
        <v>Site addressStateStateCode</v>
      </c>
      <c r="G296" s="65" t="s">
        <v>313</v>
      </c>
      <c r="H296" s="65" t="s">
        <v>239</v>
      </c>
      <c r="I296" s="65" t="s">
        <v>606</v>
      </c>
      <c r="J296" s="65"/>
      <c r="K296" s="65" t="s">
        <v>20</v>
      </c>
      <c r="L296" s="65"/>
      <c r="M296" s="65"/>
      <c r="N296" s="65"/>
      <c r="O296" s="65" t="s">
        <v>31</v>
      </c>
      <c r="P296" s="65"/>
      <c r="Q296" s="65" t="s">
        <v>240</v>
      </c>
    </row>
    <row r="297" spans="2:17" s="29" customFormat="1" x14ac:dyDescent="0.2">
      <c r="B297" s="29" t="str">
        <f t="shared" si="17"/>
        <v>Site addressZip codeNumber</v>
      </c>
      <c r="C297" s="29" t="s">
        <v>313</v>
      </c>
      <c r="D297" s="29" t="s">
        <v>245</v>
      </c>
      <c r="E297" s="29" t="s">
        <v>503</v>
      </c>
      <c r="F297" s="29" t="str">
        <f t="shared" si="15"/>
        <v>Site addressZip codeNumber</v>
      </c>
      <c r="G297" s="65" t="s">
        <v>313</v>
      </c>
      <c r="H297" s="65" t="s">
        <v>245</v>
      </c>
      <c r="I297" s="65" t="s">
        <v>503</v>
      </c>
      <c r="J297" s="65"/>
      <c r="K297" s="65" t="s">
        <v>20</v>
      </c>
      <c r="L297" s="65"/>
      <c r="M297" s="65"/>
      <c r="N297" s="65"/>
      <c r="O297" s="65" t="s">
        <v>31</v>
      </c>
      <c r="P297" s="65"/>
      <c r="Q297" s="65" t="s">
        <v>246</v>
      </c>
    </row>
    <row r="298" spans="2:17" s="29" customFormat="1" x14ac:dyDescent="0.2">
      <c r="B298" s="29" t="str">
        <f t="shared" si="17"/>
        <v>Site and building envelopeBuilding volumeNumber (cubic feet)</v>
      </c>
      <c r="C298" s="29" t="s">
        <v>646</v>
      </c>
      <c r="D298" s="29" t="s">
        <v>93</v>
      </c>
      <c r="E298" s="29" t="s">
        <v>608</v>
      </c>
      <c r="F298" s="29" t="str">
        <f t="shared" si="15"/>
        <v>Site and Building EnvelopeBuilding volumeNumber (cubic feet)</v>
      </c>
      <c r="G298" s="58" t="s">
        <v>471</v>
      </c>
      <c r="H298" s="58" t="s">
        <v>93</v>
      </c>
      <c r="I298" s="58" t="s">
        <v>608</v>
      </c>
      <c r="J298" s="58" t="s">
        <v>607</v>
      </c>
      <c r="K298" s="65" t="s">
        <v>20</v>
      </c>
      <c r="L298" s="65"/>
      <c r="M298" s="65"/>
      <c r="N298" s="65"/>
      <c r="O298" s="65" t="s">
        <v>21</v>
      </c>
      <c r="P298" s="65"/>
      <c r="Q298" s="58" t="s">
        <v>94</v>
      </c>
    </row>
    <row r="299" spans="2:17" s="29" customFormat="1" x14ac:dyDescent="0.2">
      <c r="B299" s="29" t="str">
        <f t="shared" si="17"/>
        <v>Site and building envelopeConditioned floor areaNumber (sq.ft.)</v>
      </c>
      <c r="C299" s="29" t="s">
        <v>646</v>
      </c>
      <c r="D299" s="29" t="s">
        <v>95</v>
      </c>
      <c r="E299" s="29" t="s">
        <v>584</v>
      </c>
      <c r="F299" s="29" t="str">
        <f t="shared" si="15"/>
        <v>Site and Building EnvelopeConditioned floor areaNumber (sq.ft.)</v>
      </c>
      <c r="G299" s="58" t="s">
        <v>471</v>
      </c>
      <c r="H299" s="65" t="s">
        <v>95</v>
      </c>
      <c r="I299" s="58" t="s">
        <v>584</v>
      </c>
      <c r="J299" s="58" t="s">
        <v>609</v>
      </c>
      <c r="K299" s="65" t="s">
        <v>20</v>
      </c>
      <c r="L299" s="65"/>
      <c r="M299" s="65"/>
      <c r="N299" s="65"/>
      <c r="O299" s="65" t="s">
        <v>21</v>
      </c>
      <c r="P299" s="65"/>
      <c r="Q299" s="58" t="s">
        <v>96</v>
      </c>
    </row>
    <row r="300" spans="2:17" s="29" customFormat="1" x14ac:dyDescent="0.2">
      <c r="B300" s="29" t="str">
        <f t="shared" si="17"/>
        <v>Site and building envelopeFoundation typeEnumeration</v>
      </c>
      <c r="C300" s="29" t="s">
        <v>646</v>
      </c>
      <c r="D300" s="29" t="s">
        <v>97</v>
      </c>
      <c r="E300" s="29" t="s">
        <v>504</v>
      </c>
      <c r="F300" s="29" t="str">
        <f t="shared" si="15"/>
        <v>Site and Building EnvelopeFoundation typeEnumeration</v>
      </c>
      <c r="G300" s="58" t="s">
        <v>471</v>
      </c>
      <c r="H300" s="58" t="s">
        <v>97</v>
      </c>
      <c r="I300" s="58" t="s">
        <v>504</v>
      </c>
      <c r="J300" s="58"/>
      <c r="K300" s="65" t="s">
        <v>20</v>
      </c>
      <c r="L300" s="65"/>
      <c r="M300" s="66"/>
      <c r="N300" s="66"/>
      <c r="O300" s="65" t="s">
        <v>21</v>
      </c>
      <c r="P300" s="66"/>
      <c r="Q300" s="58" t="s">
        <v>98</v>
      </c>
    </row>
    <row r="301" spans="2:17" s="29" customFormat="1" x14ac:dyDescent="0.2">
      <c r="B301" s="29" t="str">
        <f t="shared" si="17"/>
        <v>Site and building envelopeNumber of bedroomsNumber</v>
      </c>
      <c r="C301" s="29" t="s">
        <v>646</v>
      </c>
      <c r="D301" s="29" t="s">
        <v>327</v>
      </c>
      <c r="E301" s="29" t="s">
        <v>503</v>
      </c>
      <c r="F301" s="29" t="str">
        <f t="shared" si="15"/>
        <v>Site and Building EnvelopeNumber of bedroomsNumber</v>
      </c>
      <c r="G301" s="65" t="s">
        <v>471</v>
      </c>
      <c r="H301" s="65" t="s">
        <v>327</v>
      </c>
      <c r="I301" s="65" t="s">
        <v>503</v>
      </c>
      <c r="J301" s="65" t="s">
        <v>524</v>
      </c>
      <c r="K301" s="65" t="s">
        <v>7</v>
      </c>
      <c r="L301" s="65"/>
      <c r="M301" s="66"/>
      <c r="N301" s="66"/>
      <c r="O301" s="65" t="s">
        <v>21</v>
      </c>
      <c r="P301" s="66"/>
      <c r="Q301" s="58" t="s">
        <v>328</v>
      </c>
    </row>
    <row r="302" spans="2:17" s="29" customFormat="1" x14ac:dyDescent="0.2">
      <c r="B302" s="29" t="str">
        <f t="shared" si="17"/>
        <v>Site and building envelopeNumber of residentsNumber</v>
      </c>
      <c r="C302" s="29" t="s">
        <v>646</v>
      </c>
      <c r="D302" s="29" t="s">
        <v>99</v>
      </c>
      <c r="E302" s="29" t="s">
        <v>503</v>
      </c>
      <c r="F302" s="29" t="str">
        <f t="shared" si="15"/>
        <v>Site and Building EnvelopeNumber of residentsNumber</v>
      </c>
      <c r="G302" s="58" t="s">
        <v>471</v>
      </c>
      <c r="H302" s="58" t="s">
        <v>99</v>
      </c>
      <c r="I302" s="58" t="s">
        <v>503</v>
      </c>
      <c r="J302" s="58"/>
      <c r="K302" s="65" t="s">
        <v>20</v>
      </c>
      <c r="L302" s="65"/>
      <c r="M302" s="66"/>
      <c r="N302" s="66"/>
      <c r="O302" s="65" t="s">
        <v>21</v>
      </c>
      <c r="P302" s="66"/>
      <c r="Q302" s="58" t="s">
        <v>100</v>
      </c>
    </row>
    <row r="303" spans="2:17" s="29" customFormat="1" x14ac:dyDescent="0.2">
      <c r="B303" s="29" t="str">
        <f t="shared" si="17"/>
        <v>Site and building envelopeNumber of stories above gradeNumber</v>
      </c>
      <c r="C303" s="29" t="s">
        <v>646</v>
      </c>
      <c r="D303" s="29" t="s">
        <v>101</v>
      </c>
      <c r="E303" s="29" t="s">
        <v>503</v>
      </c>
      <c r="F303" s="29" t="str">
        <f t="shared" si="15"/>
        <v>Site and Building EnvelopeNumber of stories above gradeNumber</v>
      </c>
      <c r="G303" s="58" t="s">
        <v>471</v>
      </c>
      <c r="H303" s="58" t="s">
        <v>101</v>
      </c>
      <c r="I303" s="58" t="s">
        <v>503</v>
      </c>
      <c r="J303" s="58"/>
      <c r="K303" s="65" t="s">
        <v>20</v>
      </c>
      <c r="L303" s="65"/>
      <c r="M303" s="66"/>
      <c r="N303" s="66"/>
      <c r="O303" s="65" t="s">
        <v>21</v>
      </c>
      <c r="P303" s="66"/>
      <c r="Q303" s="58" t="s">
        <v>102</v>
      </c>
    </row>
    <row r="304" spans="2:17" s="29" customFormat="1" x14ac:dyDescent="0.2">
      <c r="B304" s="29" t="str">
        <f t="shared" si="17"/>
        <v>Site and building envelopeResidential facility typeEnumeration</v>
      </c>
      <c r="C304" s="29" t="s">
        <v>646</v>
      </c>
      <c r="D304" s="29" t="s">
        <v>103</v>
      </c>
      <c r="E304" s="29" t="s">
        <v>504</v>
      </c>
      <c r="F304" s="29" t="str">
        <f t="shared" si="15"/>
        <v>Site and Building EnvelopeResidential facility typeEnumeration</v>
      </c>
      <c r="G304" s="58" t="s">
        <v>471</v>
      </c>
      <c r="H304" s="58" t="s">
        <v>103</v>
      </c>
      <c r="I304" s="58" t="s">
        <v>504</v>
      </c>
      <c r="J304" s="58"/>
      <c r="K304" s="65" t="s">
        <v>20</v>
      </c>
      <c r="L304" s="65"/>
      <c r="M304" s="66"/>
      <c r="N304" s="66"/>
      <c r="O304" s="65" t="s">
        <v>21</v>
      </c>
      <c r="P304" s="66"/>
      <c r="Q304" s="58" t="s">
        <v>104</v>
      </c>
    </row>
    <row r="305" spans="2:17" s="29" customFormat="1" x14ac:dyDescent="0.2">
      <c r="B305" s="29" t="str">
        <f t="shared" si="17"/>
        <v>Site and building envelopeYear builtNumber</v>
      </c>
      <c r="C305" s="29" t="s">
        <v>646</v>
      </c>
      <c r="D305" s="29" t="s">
        <v>105</v>
      </c>
      <c r="E305" s="29" t="s">
        <v>503</v>
      </c>
      <c r="F305" s="29" t="str">
        <f t="shared" si="15"/>
        <v>Site and Building EnvelopeYear builtNumber</v>
      </c>
      <c r="G305" s="58" t="s">
        <v>471</v>
      </c>
      <c r="H305" s="58" t="s">
        <v>105</v>
      </c>
      <c r="I305" s="58" t="s">
        <v>503</v>
      </c>
      <c r="J305" s="58"/>
      <c r="K305" s="65" t="s">
        <v>20</v>
      </c>
      <c r="L305" s="65"/>
      <c r="M305" s="66"/>
      <c r="N305" s="66"/>
      <c r="O305" s="65" t="s">
        <v>21</v>
      </c>
      <c r="P305" s="66"/>
      <c r="Q305" s="58" t="s">
        <v>106</v>
      </c>
    </row>
    <row r="306" spans="2:17" s="29" customFormat="1" x14ac:dyDescent="0.2">
      <c r="B306" s="76" t="s">
        <v>924</v>
      </c>
      <c r="C306" s="76" t="s">
        <v>924</v>
      </c>
      <c r="D306" s="76" t="s">
        <v>924</v>
      </c>
      <c r="E306" s="76" t="s">
        <v>924</v>
      </c>
      <c r="F306" s="29" t="str">
        <f t="shared" si="15"/>
        <v>Site and building envelopeNumber of bedroomsNumber</v>
      </c>
      <c r="G306" s="68" t="s">
        <v>646</v>
      </c>
      <c r="H306" s="68" t="s">
        <v>327</v>
      </c>
      <c r="I306" s="68" t="s">
        <v>503</v>
      </c>
      <c r="J306" s="68" t="s">
        <v>524</v>
      </c>
      <c r="K306" s="68" t="s">
        <v>7</v>
      </c>
      <c r="L306" s="68" t="s">
        <v>640</v>
      </c>
      <c r="M306" s="66"/>
      <c r="N306" s="66"/>
      <c r="O306" s="65" t="s">
        <v>21</v>
      </c>
      <c r="P306" s="58"/>
      <c r="Q306" s="58" t="s">
        <v>328</v>
      </c>
    </row>
    <row r="307" spans="2:17" s="29" customFormat="1" x14ac:dyDescent="0.2">
      <c r="B307" s="29" t="str">
        <f t="shared" ref="B307:B313" si="18">C307&amp;D307&amp;E307</f>
        <v>Site and building envelopeRoof typeEnumeration</v>
      </c>
      <c r="C307" s="29" t="s">
        <v>646</v>
      </c>
      <c r="D307" s="29" t="s">
        <v>364</v>
      </c>
      <c r="E307" s="29" t="s">
        <v>504</v>
      </c>
      <c r="F307" s="29" t="str">
        <f t="shared" si="15"/>
        <v>Site and building envelopeRoof typeEnumeration</v>
      </c>
      <c r="G307" s="65" t="s">
        <v>646</v>
      </c>
      <c r="H307" s="65" t="s">
        <v>364</v>
      </c>
      <c r="I307" s="65" t="s">
        <v>504</v>
      </c>
      <c r="J307" s="65"/>
      <c r="K307" s="65" t="s">
        <v>7</v>
      </c>
      <c r="L307" s="65"/>
      <c r="M307" s="65"/>
      <c r="N307" s="65"/>
      <c r="O307" s="65" t="s">
        <v>21</v>
      </c>
      <c r="P307" s="65"/>
      <c r="Q307" s="65" t="s">
        <v>365</v>
      </c>
    </row>
    <row r="308" spans="2:17" s="29" customFormat="1" x14ac:dyDescent="0.2">
      <c r="B308" s="29" t="str">
        <f t="shared" si="18"/>
        <v>Site and building envelopeRadiant barrierBoolean</v>
      </c>
      <c r="C308" s="29" t="s">
        <v>646</v>
      </c>
      <c r="D308" s="29" t="s">
        <v>362</v>
      </c>
      <c r="E308" s="29" t="s">
        <v>520</v>
      </c>
      <c r="F308" s="29" t="str">
        <f t="shared" si="15"/>
        <v>Site and building envelopeRadiant barrierBoolean</v>
      </c>
      <c r="G308" s="65" t="s">
        <v>646</v>
      </c>
      <c r="H308" s="65" t="s">
        <v>362</v>
      </c>
      <c r="I308" s="65" t="s">
        <v>520</v>
      </c>
      <c r="J308" s="65"/>
      <c r="K308" s="65" t="s">
        <v>7</v>
      </c>
      <c r="L308" s="65"/>
      <c r="M308" s="65"/>
      <c r="N308" s="65"/>
      <c r="O308" s="65" t="s">
        <v>21</v>
      </c>
      <c r="P308" s="65"/>
      <c r="Q308" s="65" t="s">
        <v>363</v>
      </c>
    </row>
    <row r="309" spans="2:17" s="29" customFormat="1" x14ac:dyDescent="0.2">
      <c r="B309" s="29" t="str">
        <f t="shared" si="18"/>
        <v>Software informationSoftware program usedText</v>
      </c>
      <c r="C309" s="29" t="s">
        <v>366</v>
      </c>
      <c r="D309" s="29" t="s">
        <v>91</v>
      </c>
      <c r="E309" s="29" t="s">
        <v>516</v>
      </c>
      <c r="F309" s="29" t="str">
        <f t="shared" si="15"/>
        <v>Software informationSoftware program usedText</v>
      </c>
      <c r="G309" s="65" t="s">
        <v>366</v>
      </c>
      <c r="H309" s="65" t="s">
        <v>91</v>
      </c>
      <c r="I309" s="65" t="s">
        <v>516</v>
      </c>
      <c r="J309" s="65"/>
      <c r="K309" s="65" t="s">
        <v>20</v>
      </c>
      <c r="L309" s="65"/>
      <c r="M309" s="65"/>
      <c r="N309" s="65"/>
      <c r="O309" s="65" t="s">
        <v>31</v>
      </c>
      <c r="P309" s="65"/>
      <c r="Q309" s="58" t="s">
        <v>92</v>
      </c>
    </row>
    <row r="310" spans="2:17" s="29" customFormat="1" x14ac:dyDescent="0.2">
      <c r="B310" s="29" t="str">
        <f t="shared" si="18"/>
        <v>Software informationSoftware program versionText</v>
      </c>
      <c r="C310" s="29" t="s">
        <v>366</v>
      </c>
      <c r="D310" s="29" t="s">
        <v>367</v>
      </c>
      <c r="E310" s="29" t="s">
        <v>516</v>
      </c>
      <c r="F310" s="29" t="str">
        <f t="shared" si="15"/>
        <v>Software informationSoftware program versionText</v>
      </c>
      <c r="G310" s="58" t="s">
        <v>366</v>
      </c>
      <c r="H310" s="71" t="s">
        <v>367</v>
      </c>
      <c r="I310" s="71" t="s">
        <v>516</v>
      </c>
      <c r="J310" s="71"/>
      <c r="K310" s="65" t="s">
        <v>7</v>
      </c>
      <c r="L310" s="65" t="s">
        <v>20</v>
      </c>
      <c r="M310" s="65"/>
      <c r="N310" s="65"/>
      <c r="O310" s="65" t="s">
        <v>31</v>
      </c>
      <c r="P310" s="65"/>
      <c r="Q310" s="58" t="s">
        <v>92</v>
      </c>
    </row>
    <row r="311" spans="2:17" s="29" customFormat="1" x14ac:dyDescent="0.2">
      <c r="B311" s="29" t="str">
        <f t="shared" si="18"/>
        <v>Solar thermalManufacturerText</v>
      </c>
      <c r="C311" s="29" t="s">
        <v>740</v>
      </c>
      <c r="D311" s="29" t="s">
        <v>45</v>
      </c>
      <c r="E311" s="29" t="s">
        <v>516</v>
      </c>
      <c r="F311" s="29" t="str">
        <f t="shared" si="15"/>
        <v>Solar thermal (existing)ManufacturerText</v>
      </c>
      <c r="G311" s="65" t="s">
        <v>315</v>
      </c>
      <c r="H311" s="65" t="s">
        <v>45</v>
      </c>
      <c r="I311" s="65" t="s">
        <v>516</v>
      </c>
      <c r="J311" s="65"/>
      <c r="K311" s="65" t="s">
        <v>7</v>
      </c>
      <c r="L311" s="65"/>
      <c r="M311" s="65"/>
      <c r="N311" s="65"/>
      <c r="O311" s="65" t="s">
        <v>21</v>
      </c>
      <c r="P311" s="65" t="s">
        <v>178</v>
      </c>
      <c r="Q311" s="65" t="s">
        <v>611</v>
      </c>
    </row>
    <row r="312" spans="2:17" s="29" customFormat="1" x14ac:dyDescent="0.2">
      <c r="B312" s="29" t="str">
        <f t="shared" si="18"/>
        <v>Solar thermalModel numberText</v>
      </c>
      <c r="C312" s="29" t="s">
        <v>740</v>
      </c>
      <c r="D312" s="29" t="s">
        <v>47</v>
      </c>
      <c r="E312" s="29" t="s">
        <v>516</v>
      </c>
      <c r="F312" s="29" t="str">
        <f t="shared" si="15"/>
        <v>Solar thermal (existing)Model numberText</v>
      </c>
      <c r="G312" s="65" t="s">
        <v>315</v>
      </c>
      <c r="H312" s="65" t="s">
        <v>47</v>
      </c>
      <c r="I312" s="65" t="s">
        <v>516</v>
      </c>
      <c r="J312" s="65"/>
      <c r="K312" s="65" t="s">
        <v>7</v>
      </c>
      <c r="L312" s="65"/>
      <c r="M312" s="65"/>
      <c r="N312" s="65"/>
      <c r="O312" s="65" t="s">
        <v>21</v>
      </c>
      <c r="P312" s="65" t="s">
        <v>178</v>
      </c>
      <c r="Q312" s="65" t="s">
        <v>610</v>
      </c>
    </row>
    <row r="313" spans="2:17" s="29" customFormat="1" x14ac:dyDescent="0.2">
      <c r="B313" s="29" t="str">
        <f t="shared" si="18"/>
        <v>Solar thermalSystem typeEnumeration</v>
      </c>
      <c r="C313" s="29" t="s">
        <v>740</v>
      </c>
      <c r="D313" s="29" t="s">
        <v>247</v>
      </c>
      <c r="E313" s="29" t="s">
        <v>504</v>
      </c>
      <c r="F313" s="29" t="str">
        <f t="shared" si="15"/>
        <v>Solar thermal (existing)System typeEnumeration</v>
      </c>
      <c r="G313" s="65" t="s">
        <v>315</v>
      </c>
      <c r="H313" s="65" t="s">
        <v>247</v>
      </c>
      <c r="I313" s="65" t="s">
        <v>504</v>
      </c>
      <c r="J313" s="65"/>
      <c r="K313" s="65" t="s">
        <v>20</v>
      </c>
      <c r="L313" s="65"/>
      <c r="M313" s="65"/>
      <c r="N313" s="65"/>
      <c r="O313" s="65" t="s">
        <v>21</v>
      </c>
      <c r="P313" s="65" t="s">
        <v>178</v>
      </c>
      <c r="Q313" s="65" t="s">
        <v>248</v>
      </c>
    </row>
    <row r="314" spans="2:17" s="29" customFormat="1" x14ac:dyDescent="0.2">
      <c r="B314" s="33" t="s">
        <v>894</v>
      </c>
      <c r="C314" s="33" t="s">
        <v>740</v>
      </c>
      <c r="D314" s="33" t="s">
        <v>45</v>
      </c>
      <c r="E314" s="33" t="s">
        <v>516</v>
      </c>
      <c r="F314" s="29" t="str">
        <f t="shared" si="15"/>
        <v>Solar thermal (new)ManufacturerText</v>
      </c>
      <c r="G314" s="65" t="s">
        <v>314</v>
      </c>
      <c r="H314" s="65" t="s">
        <v>45</v>
      </c>
      <c r="I314" s="65" t="s">
        <v>516</v>
      </c>
      <c r="J314" s="65"/>
      <c r="K314" s="65" t="s">
        <v>7</v>
      </c>
      <c r="L314" s="65"/>
      <c r="M314" s="65"/>
      <c r="N314" s="65"/>
      <c r="O314" s="65" t="s">
        <v>296</v>
      </c>
      <c r="P314" s="65" t="s">
        <v>178</v>
      </c>
      <c r="Q314" s="65" t="s">
        <v>611</v>
      </c>
    </row>
    <row r="315" spans="2:17" s="29" customFormat="1" x14ac:dyDescent="0.2">
      <c r="B315" s="33" t="s">
        <v>895</v>
      </c>
      <c r="C315" s="33" t="s">
        <v>740</v>
      </c>
      <c r="D315" s="33" t="s">
        <v>47</v>
      </c>
      <c r="E315" s="33" t="s">
        <v>516</v>
      </c>
      <c r="F315" s="29" t="str">
        <f t="shared" si="15"/>
        <v>Solar thermal (new)Model numberText</v>
      </c>
      <c r="G315" s="65" t="s">
        <v>314</v>
      </c>
      <c r="H315" s="65" t="s">
        <v>47</v>
      </c>
      <c r="I315" s="65" t="s">
        <v>516</v>
      </c>
      <c r="J315" s="65"/>
      <c r="K315" s="65" t="s">
        <v>7</v>
      </c>
      <c r="L315" s="65"/>
      <c r="M315" s="65"/>
      <c r="N315" s="65"/>
      <c r="O315" s="65" t="s">
        <v>296</v>
      </c>
      <c r="P315" s="65" t="s">
        <v>178</v>
      </c>
      <c r="Q315" s="65" t="s">
        <v>610</v>
      </c>
    </row>
    <row r="316" spans="2:17" s="29" customFormat="1" x14ac:dyDescent="0.2">
      <c r="B316" s="33" t="s">
        <v>896</v>
      </c>
      <c r="C316" s="33" t="s">
        <v>740</v>
      </c>
      <c r="D316" s="33" t="s">
        <v>247</v>
      </c>
      <c r="E316" s="33" t="s">
        <v>504</v>
      </c>
      <c r="F316" s="29" t="str">
        <f t="shared" si="15"/>
        <v>Solar thermal (new)System typeEnumeration</v>
      </c>
      <c r="G316" s="65" t="s">
        <v>314</v>
      </c>
      <c r="H316" s="65" t="s">
        <v>247</v>
      </c>
      <c r="I316" s="65" t="s">
        <v>504</v>
      </c>
      <c r="J316" s="65"/>
      <c r="K316" s="65" t="s">
        <v>20</v>
      </c>
      <c r="L316" s="65"/>
      <c r="M316" s="65"/>
      <c r="N316" s="65"/>
      <c r="O316" s="65" t="s">
        <v>296</v>
      </c>
      <c r="P316" s="65" t="s">
        <v>178</v>
      </c>
      <c r="Q316" s="65" t="s">
        <v>248</v>
      </c>
    </row>
    <row r="317" spans="2:17" s="29" customFormat="1" x14ac:dyDescent="0.2">
      <c r="B317" s="29" t="str">
        <f t="shared" ref="B317:B326" si="19">C317&amp;D317&amp;E317</f>
        <v>Spillage test (test-in)Current conditionNumber (seconds)</v>
      </c>
      <c r="C317" s="29" t="s">
        <v>569</v>
      </c>
      <c r="D317" s="29" t="s">
        <v>119</v>
      </c>
      <c r="E317" s="29" t="s">
        <v>570</v>
      </c>
      <c r="F317" s="29" t="str">
        <f t="shared" si="15"/>
        <v>Spillage test (test-in)Current conditionNumber (seconds)</v>
      </c>
      <c r="G317" s="58" t="s">
        <v>569</v>
      </c>
      <c r="H317" s="58" t="s">
        <v>119</v>
      </c>
      <c r="I317" s="58" t="s">
        <v>570</v>
      </c>
      <c r="J317" s="58" t="s">
        <v>564</v>
      </c>
      <c r="K317" s="65" t="s">
        <v>7</v>
      </c>
      <c r="L317" s="65"/>
      <c r="M317" s="65"/>
      <c r="N317" s="65"/>
      <c r="O317" s="65" t="s">
        <v>21</v>
      </c>
      <c r="P317" s="65" t="s">
        <v>120</v>
      </c>
      <c r="Q317" s="58" t="s">
        <v>135</v>
      </c>
    </row>
    <row r="318" spans="2:17" s="29" customFormat="1" x14ac:dyDescent="0.2">
      <c r="B318" s="29" t="str">
        <f t="shared" si="19"/>
        <v>Spillage test (test-in)Test resultEnumeration</v>
      </c>
      <c r="C318" s="29" t="s">
        <v>569</v>
      </c>
      <c r="D318" s="29" t="s">
        <v>566</v>
      </c>
      <c r="E318" s="29" t="s">
        <v>504</v>
      </c>
      <c r="F318" s="29" t="str">
        <f t="shared" si="15"/>
        <v>Spillage test (test-in)Poor scenarioNumber (seconds)</v>
      </c>
      <c r="G318" s="58" t="s">
        <v>569</v>
      </c>
      <c r="H318" s="58" t="s">
        <v>123</v>
      </c>
      <c r="I318" s="58" t="s">
        <v>570</v>
      </c>
      <c r="J318" s="58"/>
      <c r="K318" s="65" t="s">
        <v>7</v>
      </c>
      <c r="L318" s="65"/>
      <c r="M318" s="66"/>
      <c r="N318" s="66"/>
      <c r="O318" s="65" t="s">
        <v>21</v>
      </c>
      <c r="P318" s="65" t="s">
        <v>120</v>
      </c>
      <c r="Q318" s="58" t="s">
        <v>137</v>
      </c>
    </row>
    <row r="319" spans="2:17" s="29" customFormat="1" x14ac:dyDescent="0.2">
      <c r="B319" s="29" t="str">
        <f t="shared" si="19"/>
        <v>Spillage test (test-in)Poor scenarioNumber (seconds)</v>
      </c>
      <c r="C319" s="29" t="s">
        <v>569</v>
      </c>
      <c r="D319" s="29" t="s">
        <v>123</v>
      </c>
      <c r="E319" s="29" t="s">
        <v>570</v>
      </c>
      <c r="F319" s="29" t="str">
        <f t="shared" si="15"/>
        <v>Spillage test (test-in)Test resultEnumeration</v>
      </c>
      <c r="G319" s="58" t="s">
        <v>569</v>
      </c>
      <c r="H319" s="58" t="s">
        <v>566</v>
      </c>
      <c r="I319" s="58" t="s">
        <v>504</v>
      </c>
      <c r="J319" s="58"/>
      <c r="K319" s="65" t="s">
        <v>7</v>
      </c>
      <c r="L319" s="65"/>
      <c r="M319" s="65"/>
      <c r="N319" s="65"/>
      <c r="O319" s="65" t="s">
        <v>21</v>
      </c>
      <c r="P319" s="65" t="s">
        <v>120</v>
      </c>
      <c r="Q319" s="58" t="s">
        <v>136</v>
      </c>
    </row>
    <row r="320" spans="2:17" s="29" customFormat="1" x14ac:dyDescent="0.2">
      <c r="B320" s="29" t="str">
        <f t="shared" si="19"/>
        <v>Spillage test (test-out)Current conditionNumber (seconds)</v>
      </c>
      <c r="C320" s="29" t="s">
        <v>578</v>
      </c>
      <c r="D320" s="29" t="s">
        <v>119</v>
      </c>
      <c r="E320" s="29" t="s">
        <v>570</v>
      </c>
      <c r="F320" s="29" t="str">
        <f t="shared" si="15"/>
        <v>Spillage test (test-out)Current conditionNumber (seconds)</v>
      </c>
      <c r="G320" s="58" t="s">
        <v>578</v>
      </c>
      <c r="H320" s="58" t="s">
        <v>119</v>
      </c>
      <c r="I320" s="58" t="s">
        <v>570</v>
      </c>
      <c r="J320" s="58" t="s">
        <v>564</v>
      </c>
      <c r="K320" s="65" t="s">
        <v>138</v>
      </c>
      <c r="L320" s="65"/>
      <c r="M320" s="65" t="s">
        <v>139</v>
      </c>
      <c r="N320" s="65"/>
      <c r="O320" s="65" t="s">
        <v>296</v>
      </c>
      <c r="P320" s="65" t="s">
        <v>120</v>
      </c>
      <c r="Q320" s="58" t="s">
        <v>135</v>
      </c>
    </row>
    <row r="321" spans="2:17" s="29" customFormat="1" x14ac:dyDescent="0.2">
      <c r="B321" s="29" t="str">
        <f t="shared" si="19"/>
        <v>Spillage test (test-out)Test resultEnumeration</v>
      </c>
      <c r="C321" s="29" t="s">
        <v>578</v>
      </c>
      <c r="D321" s="29" t="s">
        <v>566</v>
      </c>
      <c r="E321" s="29" t="s">
        <v>504</v>
      </c>
      <c r="F321" s="29" t="str">
        <f t="shared" si="15"/>
        <v>Spillage test (test-out)Poor scenarioNumber (seconds)</v>
      </c>
      <c r="G321" s="58" t="s">
        <v>578</v>
      </c>
      <c r="H321" s="58" t="s">
        <v>123</v>
      </c>
      <c r="I321" s="58" t="s">
        <v>570</v>
      </c>
      <c r="J321" s="58"/>
      <c r="K321" s="65" t="s">
        <v>138</v>
      </c>
      <c r="L321" s="65"/>
      <c r="M321" s="65" t="s">
        <v>139</v>
      </c>
      <c r="N321" s="65"/>
      <c r="O321" s="65" t="s">
        <v>296</v>
      </c>
      <c r="P321" s="65" t="s">
        <v>120</v>
      </c>
      <c r="Q321" s="58" t="s">
        <v>137</v>
      </c>
    </row>
    <row r="322" spans="2:17" s="29" customFormat="1" x14ac:dyDescent="0.2">
      <c r="B322" s="29" t="str">
        <f t="shared" si="19"/>
        <v>Spillage test (test-out)Poor scenarioNumber (seconds)</v>
      </c>
      <c r="C322" s="29" t="s">
        <v>578</v>
      </c>
      <c r="D322" s="29" t="s">
        <v>123</v>
      </c>
      <c r="E322" s="29" t="s">
        <v>570</v>
      </c>
      <c r="F322" s="29" t="str">
        <f t="shared" si="15"/>
        <v>Spillage test (test-out)Test resultEnumeration</v>
      </c>
      <c r="G322" s="58" t="s">
        <v>578</v>
      </c>
      <c r="H322" s="58" t="s">
        <v>566</v>
      </c>
      <c r="I322" s="58" t="s">
        <v>504</v>
      </c>
      <c r="J322" s="58"/>
      <c r="K322" s="65" t="s">
        <v>138</v>
      </c>
      <c r="L322" s="65"/>
      <c r="M322" s="65" t="s">
        <v>139</v>
      </c>
      <c r="N322" s="65"/>
      <c r="O322" s="65" t="s">
        <v>296</v>
      </c>
      <c r="P322" s="65" t="s">
        <v>120</v>
      </c>
      <c r="Q322" s="58" t="s">
        <v>136</v>
      </c>
    </row>
    <row r="323" spans="2:17" s="29" customFormat="1" x14ac:dyDescent="0.2">
      <c r="B323" s="29" t="str">
        <f t="shared" si="19"/>
        <v>Utility informationFuelEnumeration</v>
      </c>
      <c r="C323" s="29" t="s">
        <v>469</v>
      </c>
      <c r="D323" s="29" t="s">
        <v>74</v>
      </c>
      <c r="E323" s="29" t="s">
        <v>504</v>
      </c>
      <c r="F323" s="29" t="str">
        <f t="shared" si="15"/>
        <v>Utility informationFuelEnumeration</v>
      </c>
      <c r="G323" s="65" t="s">
        <v>469</v>
      </c>
      <c r="H323" s="65" t="s">
        <v>74</v>
      </c>
      <c r="I323" s="65" t="s">
        <v>504</v>
      </c>
      <c r="J323" s="65"/>
      <c r="K323" s="65" t="s">
        <v>20</v>
      </c>
      <c r="L323" s="65"/>
      <c r="M323" s="66"/>
      <c r="N323" s="66"/>
      <c r="O323" s="65" t="s">
        <v>31</v>
      </c>
      <c r="P323" s="66"/>
      <c r="Q323" s="58" t="s">
        <v>75</v>
      </c>
    </row>
    <row r="324" spans="2:17" s="29" customFormat="1" x14ac:dyDescent="0.2">
      <c r="B324" s="29" t="str">
        <f t="shared" si="19"/>
        <v>Utility informationUtility account numberNumber</v>
      </c>
      <c r="C324" s="29" t="s">
        <v>469</v>
      </c>
      <c r="D324" s="29" t="s">
        <v>82</v>
      </c>
      <c r="E324" s="29" t="s">
        <v>503</v>
      </c>
      <c r="F324" s="29" t="str">
        <f t="shared" ref="F324:F387" si="20">G324&amp;H324&amp;I324</f>
        <v>Utility informationUtility account numberNumber</v>
      </c>
      <c r="G324" s="58" t="s">
        <v>469</v>
      </c>
      <c r="H324" s="58" t="s">
        <v>82</v>
      </c>
      <c r="I324" s="58" t="s">
        <v>503</v>
      </c>
      <c r="J324" s="58" t="s">
        <v>521</v>
      </c>
      <c r="K324" s="58" t="s">
        <v>7</v>
      </c>
      <c r="L324" s="58"/>
      <c r="M324" s="64"/>
      <c r="N324" s="64"/>
      <c r="O324" s="58" t="s">
        <v>83</v>
      </c>
      <c r="P324" s="64"/>
      <c r="Q324" s="58" t="s">
        <v>84</v>
      </c>
    </row>
    <row r="325" spans="2:17" s="29" customFormat="1" x14ac:dyDescent="0.2">
      <c r="B325" s="29" t="str">
        <f t="shared" si="19"/>
        <v>Utility informationUtility nameText</v>
      </c>
      <c r="C325" s="29" t="s">
        <v>469</v>
      </c>
      <c r="D325" s="29" t="s">
        <v>85</v>
      </c>
      <c r="E325" s="29" t="s">
        <v>516</v>
      </c>
      <c r="F325" s="29" t="str">
        <f t="shared" si="20"/>
        <v>Utility informationUtility nameText</v>
      </c>
      <c r="G325" s="58" t="s">
        <v>469</v>
      </c>
      <c r="H325" s="58" t="s">
        <v>85</v>
      </c>
      <c r="I325" s="58" t="s">
        <v>516</v>
      </c>
      <c r="J325" s="58" t="s">
        <v>522</v>
      </c>
      <c r="K325" s="58" t="s">
        <v>7</v>
      </c>
      <c r="L325" s="58"/>
      <c r="M325" s="64"/>
      <c r="N325" s="64" t="s">
        <v>644</v>
      </c>
      <c r="O325" s="58" t="s">
        <v>83</v>
      </c>
      <c r="P325" s="64"/>
      <c r="Q325" s="58" t="s">
        <v>86</v>
      </c>
    </row>
    <row r="326" spans="2:17" s="29" customFormat="1" x14ac:dyDescent="0.2">
      <c r="B326" s="29" t="str">
        <f t="shared" si="19"/>
        <v>Vapor retarderVapor retarder installedBoolean</v>
      </c>
      <c r="C326" s="29" t="s">
        <v>647</v>
      </c>
      <c r="D326" s="29" t="s">
        <v>257</v>
      </c>
      <c r="E326" s="29" t="s">
        <v>520</v>
      </c>
      <c r="F326" s="29" t="str">
        <f t="shared" si="20"/>
        <v>Vapor retarder (existing)Vapor retarder installedBoolean</v>
      </c>
      <c r="G326" s="65" t="s">
        <v>319</v>
      </c>
      <c r="H326" s="65" t="s">
        <v>257</v>
      </c>
      <c r="I326" s="65" t="s">
        <v>520</v>
      </c>
      <c r="J326" s="65"/>
      <c r="K326" s="65" t="s">
        <v>20</v>
      </c>
      <c r="L326" s="65"/>
      <c r="M326" s="66"/>
      <c r="N326" s="66"/>
      <c r="O326" s="65" t="s">
        <v>21</v>
      </c>
      <c r="P326" s="65" t="s">
        <v>178</v>
      </c>
      <c r="Q326" s="65" t="s">
        <v>258</v>
      </c>
    </row>
    <row r="327" spans="2:17" s="29" customFormat="1" x14ac:dyDescent="0.2">
      <c r="B327" s="33" t="s">
        <v>897</v>
      </c>
      <c r="C327" s="33" t="s">
        <v>647</v>
      </c>
      <c r="D327" s="33" t="s">
        <v>257</v>
      </c>
      <c r="E327" s="33" t="s">
        <v>520</v>
      </c>
      <c r="F327" s="29" t="str">
        <f t="shared" si="20"/>
        <v>Vapor retarder (new)Vapor retarder installedBoolean</v>
      </c>
      <c r="G327" s="65" t="s">
        <v>318</v>
      </c>
      <c r="H327" s="65" t="s">
        <v>257</v>
      </c>
      <c r="I327" s="65" t="s">
        <v>520</v>
      </c>
      <c r="J327" s="65"/>
      <c r="K327" s="65" t="s">
        <v>20</v>
      </c>
      <c r="L327" s="65"/>
      <c r="M327" s="65"/>
      <c r="N327" s="65"/>
      <c r="O327" s="65" t="s">
        <v>296</v>
      </c>
      <c r="P327" s="65" t="s">
        <v>178</v>
      </c>
      <c r="Q327" s="65" t="s">
        <v>258</v>
      </c>
    </row>
    <row r="328" spans="2:17" s="29" customFormat="1" x14ac:dyDescent="0.2">
      <c r="B328" s="29" t="str">
        <f t="shared" ref="B328:B334" si="21">C328&amp;D328&amp;E328</f>
        <v>Ventilation fansUsed for whole building ventilationBoolean</v>
      </c>
      <c r="C328" s="29" t="s">
        <v>648</v>
      </c>
      <c r="D328" s="29" t="s">
        <v>612</v>
      </c>
      <c r="E328" s="29" t="s">
        <v>520</v>
      </c>
      <c r="F328" s="29" t="str">
        <f t="shared" si="20"/>
        <v>Ventilation FansUsedForWholeBuildingVentilationBoolean</v>
      </c>
      <c r="G328" s="65" t="s">
        <v>458</v>
      </c>
      <c r="H328" s="65" t="s">
        <v>459</v>
      </c>
      <c r="I328" s="65" t="s">
        <v>520</v>
      </c>
      <c r="J328" s="65"/>
      <c r="K328" s="65" t="s">
        <v>7</v>
      </c>
      <c r="L328" s="65"/>
      <c r="M328" s="65"/>
      <c r="N328" s="65"/>
      <c r="O328" s="65" t="s">
        <v>296</v>
      </c>
      <c r="P328" s="65"/>
      <c r="Q328" s="65" t="s">
        <v>613</v>
      </c>
    </row>
    <row r="329" spans="2:17" s="29" customFormat="1" x14ac:dyDescent="0.2">
      <c r="B329" s="29" t="str">
        <f t="shared" si="21"/>
        <v>Wall insulationInsulation materialEnumeration</v>
      </c>
      <c r="C329" s="29" t="s">
        <v>582</v>
      </c>
      <c r="D329" s="29" t="s">
        <v>190</v>
      </c>
      <c r="E329" s="29" t="s">
        <v>504</v>
      </c>
      <c r="F329" s="29" t="str">
        <f t="shared" si="20"/>
        <v>Wall insulation (existing)Insulation materialEnumeration</v>
      </c>
      <c r="G329" s="65" t="s">
        <v>631</v>
      </c>
      <c r="H329" s="65" t="s">
        <v>190</v>
      </c>
      <c r="I329" s="65" t="s">
        <v>504</v>
      </c>
      <c r="J329" s="65"/>
      <c r="K329" s="65" t="s">
        <v>7</v>
      </c>
      <c r="L329" s="65"/>
      <c r="M329" s="65"/>
      <c r="N329" s="65"/>
      <c r="O329" s="65" t="s">
        <v>21</v>
      </c>
      <c r="P329" s="65"/>
      <c r="Q329" s="65" t="s">
        <v>212</v>
      </c>
    </row>
    <row r="330" spans="2:17" s="29" customFormat="1" x14ac:dyDescent="0.2">
      <c r="B330" s="29" t="str">
        <f t="shared" si="21"/>
        <v>Wall insulationInsulation materialEnumeration</v>
      </c>
      <c r="C330" s="29" t="s">
        <v>582</v>
      </c>
      <c r="D330" s="29" t="s">
        <v>190</v>
      </c>
      <c r="E330" s="29" t="s">
        <v>504</v>
      </c>
      <c r="F330" s="29" t="str">
        <f t="shared" si="20"/>
        <v>Wall insulation (existing)Insulation materialEnumeration</v>
      </c>
      <c r="G330" s="65" t="s">
        <v>631</v>
      </c>
      <c r="H330" s="65" t="s">
        <v>190</v>
      </c>
      <c r="I330" s="65" t="s">
        <v>504</v>
      </c>
      <c r="J330" s="65"/>
      <c r="K330" s="65" t="s">
        <v>7</v>
      </c>
      <c r="L330" s="65"/>
      <c r="M330" s="65"/>
      <c r="N330" s="65"/>
      <c r="O330" s="65" t="s">
        <v>21</v>
      </c>
      <c r="P330" s="65"/>
      <c r="Q330" s="65" t="s">
        <v>213</v>
      </c>
    </row>
    <row r="331" spans="2:17" s="29" customFormat="1" x14ac:dyDescent="0.2">
      <c r="B331" s="29" t="str">
        <f t="shared" si="21"/>
        <v>Wall insulationMisaligned insulationBoolean</v>
      </c>
      <c r="C331" s="29" t="s">
        <v>582</v>
      </c>
      <c r="D331" s="29" t="s">
        <v>193</v>
      </c>
      <c r="E331" s="29" t="s">
        <v>520</v>
      </c>
      <c r="F331" s="29" t="str">
        <f t="shared" si="20"/>
        <v>Wall insulation (existing)Insulation nominal R-valueNumber</v>
      </c>
      <c r="G331" s="65" t="s">
        <v>631</v>
      </c>
      <c r="H331" s="65" t="s">
        <v>195</v>
      </c>
      <c r="I331" s="65" t="s">
        <v>503</v>
      </c>
      <c r="J331" s="65"/>
      <c r="K331" s="65" t="s">
        <v>20</v>
      </c>
      <c r="L331" s="65"/>
      <c r="M331" s="65"/>
      <c r="N331" s="65"/>
      <c r="O331" s="65" t="s">
        <v>21</v>
      </c>
      <c r="P331" s="65"/>
      <c r="Q331" s="65" t="s">
        <v>215</v>
      </c>
    </row>
    <row r="332" spans="2:17" s="29" customFormat="1" x14ac:dyDescent="0.2">
      <c r="B332" s="29" t="str">
        <f t="shared" si="21"/>
        <v>Wall insulationInsulation nominal R-valueNumber</v>
      </c>
      <c r="C332" s="29" t="s">
        <v>582</v>
      </c>
      <c r="D332" s="29" t="s">
        <v>195</v>
      </c>
      <c r="E332" s="29" t="s">
        <v>503</v>
      </c>
      <c r="F332" s="29" t="str">
        <f t="shared" si="20"/>
        <v>Wall insulation (existing)Insulation thicknessNumber (inches)</v>
      </c>
      <c r="G332" s="65" t="s">
        <v>631</v>
      </c>
      <c r="H332" s="65" t="s">
        <v>198</v>
      </c>
      <c r="I332" s="65" t="s">
        <v>581</v>
      </c>
      <c r="J332" s="65"/>
      <c r="K332" s="65" t="s">
        <v>7</v>
      </c>
      <c r="L332" s="65"/>
      <c r="M332" s="65"/>
      <c r="N332" s="65"/>
      <c r="O332" s="65" t="s">
        <v>21</v>
      </c>
      <c r="P332" s="65"/>
      <c r="Q332" s="65" t="s">
        <v>216</v>
      </c>
    </row>
    <row r="333" spans="2:17" s="29" customFormat="1" x14ac:dyDescent="0.2">
      <c r="B333" s="29" t="str">
        <f t="shared" si="21"/>
        <v>Wall insulationInsulation thicknessNumber (inches)</v>
      </c>
      <c r="C333" s="29" t="s">
        <v>582</v>
      </c>
      <c r="D333" s="29" t="s">
        <v>198</v>
      </c>
      <c r="E333" s="29" t="s">
        <v>581</v>
      </c>
      <c r="F333" s="29" t="str">
        <f t="shared" si="20"/>
        <v>Wall insulation (existing)Misaligned insulationBoolean</v>
      </c>
      <c r="G333" s="65" t="s">
        <v>631</v>
      </c>
      <c r="H333" s="65" t="s">
        <v>193</v>
      </c>
      <c r="I333" s="73" t="s">
        <v>520</v>
      </c>
      <c r="J333" s="65"/>
      <c r="K333" s="65" t="s">
        <v>7</v>
      </c>
      <c r="L333" s="65"/>
      <c r="M333" s="65"/>
      <c r="N333" s="65"/>
      <c r="O333" s="65" t="s">
        <v>21</v>
      </c>
      <c r="P333" s="65"/>
      <c r="Q333" s="65" t="s">
        <v>214</v>
      </c>
    </row>
    <row r="334" spans="2:17" s="29" customFormat="1" x14ac:dyDescent="0.2">
      <c r="B334" s="29" t="str">
        <f t="shared" si="21"/>
        <v>Wall insulationSurface areaNumber (sq.ft.)</v>
      </c>
      <c r="C334" s="29" t="s">
        <v>582</v>
      </c>
      <c r="D334" s="29" t="s">
        <v>205</v>
      </c>
      <c r="E334" s="29" t="s">
        <v>584</v>
      </c>
      <c r="F334" s="29" t="str">
        <f t="shared" si="20"/>
        <v>Wall insulation (existing)Surface areaNumber (sq.ft.)</v>
      </c>
      <c r="G334" s="65" t="s">
        <v>631</v>
      </c>
      <c r="H334" s="65" t="s">
        <v>205</v>
      </c>
      <c r="I334" s="65" t="s">
        <v>584</v>
      </c>
      <c r="J334" s="65"/>
      <c r="K334" s="65" t="s">
        <v>7</v>
      </c>
      <c r="L334" s="65"/>
      <c r="M334" s="65"/>
      <c r="N334" s="65"/>
      <c r="O334" s="65" t="s">
        <v>21</v>
      </c>
      <c r="P334" s="65"/>
      <c r="Q334" s="65" t="s">
        <v>217</v>
      </c>
    </row>
    <row r="335" spans="2:17" s="29" customFormat="1" x14ac:dyDescent="0.2">
      <c r="B335" s="33" t="s">
        <v>898</v>
      </c>
      <c r="C335" s="33" t="s">
        <v>582</v>
      </c>
      <c r="D335" s="33" t="s">
        <v>190</v>
      </c>
      <c r="E335" s="33" t="s">
        <v>504</v>
      </c>
      <c r="F335" s="29" t="str">
        <f t="shared" si="20"/>
        <v>Wall insulation (new)Insulation materialEnumeration</v>
      </c>
      <c r="G335" s="65" t="s">
        <v>632</v>
      </c>
      <c r="H335" s="65" t="s">
        <v>190</v>
      </c>
      <c r="I335" s="65" t="s">
        <v>504</v>
      </c>
      <c r="J335" s="65"/>
      <c r="K335" s="65" t="s">
        <v>20</v>
      </c>
      <c r="L335" s="65"/>
      <c r="M335" s="65"/>
      <c r="N335" s="65"/>
      <c r="O335" s="65" t="s">
        <v>296</v>
      </c>
      <c r="P335" s="65" t="s">
        <v>178</v>
      </c>
      <c r="Q335" s="65" t="s">
        <v>212</v>
      </c>
    </row>
    <row r="336" spans="2:17" s="29" customFormat="1" x14ac:dyDescent="0.2">
      <c r="B336" s="33" t="s">
        <v>898</v>
      </c>
      <c r="C336" s="33" t="s">
        <v>582</v>
      </c>
      <c r="D336" s="33" t="s">
        <v>190</v>
      </c>
      <c r="E336" s="33" t="s">
        <v>504</v>
      </c>
      <c r="F336" s="29" t="str">
        <f t="shared" si="20"/>
        <v>Wall insulation (new)Insulation materialEnumeration</v>
      </c>
      <c r="G336" s="65" t="s">
        <v>632</v>
      </c>
      <c r="H336" s="65" t="s">
        <v>190</v>
      </c>
      <c r="I336" s="65" t="s">
        <v>504</v>
      </c>
      <c r="J336" s="65"/>
      <c r="K336" s="65" t="s">
        <v>20</v>
      </c>
      <c r="L336" s="65"/>
      <c r="M336" s="65"/>
      <c r="N336" s="65"/>
      <c r="O336" s="65" t="s">
        <v>296</v>
      </c>
      <c r="P336" s="65" t="s">
        <v>178</v>
      </c>
      <c r="Q336" s="65" t="s">
        <v>213</v>
      </c>
    </row>
    <row r="337" spans="2:17" s="29" customFormat="1" x14ac:dyDescent="0.2">
      <c r="B337" s="33" t="s">
        <v>899</v>
      </c>
      <c r="C337" s="33" t="s">
        <v>582</v>
      </c>
      <c r="D337" s="33" t="s">
        <v>193</v>
      </c>
      <c r="E337" s="33" t="s">
        <v>520</v>
      </c>
      <c r="F337" s="29" t="str">
        <f t="shared" si="20"/>
        <v>Wall insulation (new)Insulation nominal R-valueNumber</v>
      </c>
      <c r="G337" s="65" t="s">
        <v>632</v>
      </c>
      <c r="H337" s="65" t="s">
        <v>195</v>
      </c>
      <c r="I337" s="65" t="s">
        <v>503</v>
      </c>
      <c r="J337" s="65"/>
      <c r="K337" s="65" t="s">
        <v>20</v>
      </c>
      <c r="L337" s="65"/>
      <c r="M337" s="65"/>
      <c r="N337" s="65"/>
      <c r="O337" s="65" t="s">
        <v>296</v>
      </c>
      <c r="P337" s="65" t="s">
        <v>178</v>
      </c>
      <c r="Q337" s="65" t="s">
        <v>215</v>
      </c>
    </row>
    <row r="338" spans="2:17" s="29" customFormat="1" x14ac:dyDescent="0.2">
      <c r="B338" s="33" t="s">
        <v>900</v>
      </c>
      <c r="C338" s="33" t="s">
        <v>582</v>
      </c>
      <c r="D338" s="33" t="s">
        <v>195</v>
      </c>
      <c r="E338" s="33" t="s">
        <v>503</v>
      </c>
      <c r="F338" s="29" t="str">
        <f t="shared" si="20"/>
        <v>Wall insulation (new)Insulation thicknessNumber (inches)</v>
      </c>
      <c r="G338" s="65" t="s">
        <v>632</v>
      </c>
      <c r="H338" s="65" t="s">
        <v>198</v>
      </c>
      <c r="I338" s="65" t="s">
        <v>581</v>
      </c>
      <c r="J338" s="65"/>
      <c r="K338" s="65" t="s">
        <v>20</v>
      </c>
      <c r="L338" s="65"/>
      <c r="M338" s="65"/>
      <c r="N338" s="65"/>
      <c r="O338" s="65" t="s">
        <v>296</v>
      </c>
      <c r="P338" s="65" t="s">
        <v>178</v>
      </c>
      <c r="Q338" s="65" t="s">
        <v>216</v>
      </c>
    </row>
    <row r="339" spans="2:17" s="29" customFormat="1" x14ac:dyDescent="0.2">
      <c r="B339" s="33" t="s">
        <v>901</v>
      </c>
      <c r="C339" s="33" t="s">
        <v>582</v>
      </c>
      <c r="D339" s="33" t="s">
        <v>198</v>
      </c>
      <c r="E339" s="33" t="s">
        <v>581</v>
      </c>
      <c r="F339" s="29" t="str">
        <f t="shared" si="20"/>
        <v>Wall insulation (new)Misaligned insulationBoolean</v>
      </c>
      <c r="G339" s="65" t="s">
        <v>632</v>
      </c>
      <c r="H339" s="65" t="s">
        <v>193</v>
      </c>
      <c r="I339" s="73" t="s">
        <v>520</v>
      </c>
      <c r="J339" s="65"/>
      <c r="K339" s="65" t="s">
        <v>20</v>
      </c>
      <c r="L339" s="65"/>
      <c r="M339" s="65"/>
      <c r="N339" s="65"/>
      <c r="O339" s="65" t="s">
        <v>296</v>
      </c>
      <c r="P339" s="65" t="s">
        <v>178</v>
      </c>
      <c r="Q339" s="65" t="s">
        <v>214</v>
      </c>
    </row>
    <row r="340" spans="2:17" s="29" customFormat="1" x14ac:dyDescent="0.2">
      <c r="B340" s="33" t="s">
        <v>902</v>
      </c>
      <c r="C340" s="33" t="s">
        <v>582</v>
      </c>
      <c r="D340" s="33" t="s">
        <v>205</v>
      </c>
      <c r="E340" s="33" t="s">
        <v>584</v>
      </c>
      <c r="F340" s="29" t="str">
        <f t="shared" si="20"/>
        <v>Wall insulation (new)Surface areaNumber (sq.ft.)</v>
      </c>
      <c r="G340" s="65" t="s">
        <v>632</v>
      </c>
      <c r="H340" s="65" t="s">
        <v>205</v>
      </c>
      <c r="I340" s="65" t="s">
        <v>584</v>
      </c>
      <c r="J340" s="65"/>
      <c r="K340" s="65" t="s">
        <v>7</v>
      </c>
      <c r="L340" s="65"/>
      <c r="M340" s="65"/>
      <c r="N340" s="65"/>
      <c r="O340" s="65" t="s">
        <v>296</v>
      </c>
      <c r="P340" s="65" t="s">
        <v>178</v>
      </c>
      <c r="Q340" s="65" t="s">
        <v>217</v>
      </c>
    </row>
    <row r="341" spans="2:17" s="29" customFormat="1" x14ac:dyDescent="0.2">
      <c r="B341" s="29" t="str">
        <f>C341&amp;D341&amp;E341</f>
        <v>Washing machineThird party certificationEnumeration</v>
      </c>
      <c r="C341" s="29" t="s">
        <v>739</v>
      </c>
      <c r="D341" s="29" t="s">
        <v>58</v>
      </c>
      <c r="E341" s="29" t="s">
        <v>504</v>
      </c>
      <c r="F341" s="29" t="str">
        <f t="shared" si="20"/>
        <v>Washing machine (existing)ManufacturerText</v>
      </c>
      <c r="G341" s="65" t="s">
        <v>321</v>
      </c>
      <c r="H341" s="65" t="s">
        <v>45</v>
      </c>
      <c r="I341" s="65" t="s">
        <v>516</v>
      </c>
      <c r="J341" s="65"/>
      <c r="K341" s="65" t="s">
        <v>7</v>
      </c>
      <c r="L341" s="65"/>
      <c r="M341" s="65"/>
      <c r="N341" s="65"/>
      <c r="O341" s="65" t="s">
        <v>21</v>
      </c>
      <c r="P341" s="65"/>
      <c r="Q341" s="65" t="s">
        <v>260</v>
      </c>
    </row>
    <row r="342" spans="2:17" s="29" customFormat="1" x14ac:dyDescent="0.2">
      <c r="B342" s="29" t="str">
        <f>C342&amp;D342&amp;E342</f>
        <v>Washing machineManufacturerText</v>
      </c>
      <c r="C342" s="29" t="s">
        <v>739</v>
      </c>
      <c r="D342" s="29" t="s">
        <v>45</v>
      </c>
      <c r="E342" s="29" t="s">
        <v>516</v>
      </c>
      <c r="F342" s="29" t="str">
        <f t="shared" si="20"/>
        <v>Washing machine (existing)Model numberText</v>
      </c>
      <c r="G342" s="65" t="s">
        <v>321</v>
      </c>
      <c r="H342" s="65" t="s">
        <v>47</v>
      </c>
      <c r="I342" s="65" t="s">
        <v>516</v>
      </c>
      <c r="J342" s="65"/>
      <c r="K342" s="65" t="s">
        <v>7</v>
      </c>
      <c r="L342" s="65"/>
      <c r="M342" s="65"/>
      <c r="N342" s="65"/>
      <c r="O342" s="65" t="s">
        <v>21</v>
      </c>
      <c r="P342" s="65"/>
      <c r="Q342" s="65" t="s">
        <v>261</v>
      </c>
    </row>
    <row r="343" spans="2:17" s="29" customFormat="1" x14ac:dyDescent="0.2">
      <c r="B343" s="29" t="str">
        <f>C343&amp;D343&amp;E343</f>
        <v>Washing machineModel numberText</v>
      </c>
      <c r="C343" s="29" t="s">
        <v>739</v>
      </c>
      <c r="D343" s="29" t="s">
        <v>47</v>
      </c>
      <c r="E343" s="29" t="s">
        <v>516</v>
      </c>
      <c r="F343" s="29" t="str">
        <f t="shared" si="20"/>
        <v>Washing machine (existing)Model yearNumber</v>
      </c>
      <c r="G343" s="65" t="s">
        <v>321</v>
      </c>
      <c r="H343" s="65" t="s">
        <v>51</v>
      </c>
      <c r="I343" s="65" t="s">
        <v>503</v>
      </c>
      <c r="J343" s="65"/>
      <c r="K343" s="65" t="s">
        <v>7</v>
      </c>
      <c r="L343" s="65"/>
      <c r="M343" s="65"/>
      <c r="N343" s="65"/>
      <c r="O343" s="65" t="s">
        <v>21</v>
      </c>
      <c r="P343" s="65"/>
      <c r="Q343" s="65" t="s">
        <v>263</v>
      </c>
    </row>
    <row r="344" spans="2:17" s="29" customFormat="1" x14ac:dyDescent="0.2">
      <c r="B344" s="29" t="str">
        <f>C344&amp;D344&amp;E344</f>
        <v>Washing machineTypeEnumeration</v>
      </c>
      <c r="C344" s="29" t="s">
        <v>739</v>
      </c>
      <c r="D344" s="29" t="s">
        <v>233</v>
      </c>
      <c r="E344" s="29" t="s">
        <v>504</v>
      </c>
      <c r="F344" s="29" t="str">
        <f t="shared" si="20"/>
        <v>Washing machine (existing)Third party certificationEnumeration</v>
      </c>
      <c r="G344" s="65" t="s">
        <v>321</v>
      </c>
      <c r="H344" s="65" t="s">
        <v>58</v>
      </c>
      <c r="I344" s="65" t="s">
        <v>504</v>
      </c>
      <c r="J344" s="71" t="s">
        <v>596</v>
      </c>
      <c r="K344" s="65" t="s">
        <v>7</v>
      </c>
      <c r="L344" s="65"/>
      <c r="M344" s="72"/>
      <c r="N344" s="72"/>
      <c r="O344" s="65" t="s">
        <v>21</v>
      </c>
      <c r="P344" s="65"/>
      <c r="Q344" s="65" t="s">
        <v>259</v>
      </c>
    </row>
    <row r="345" spans="2:17" s="29" customFormat="1" x14ac:dyDescent="0.2">
      <c r="B345" s="29" t="str">
        <f>C345&amp;D345&amp;E345</f>
        <v>Washing machineModel yearNumber</v>
      </c>
      <c r="C345" s="29" t="s">
        <v>739</v>
      </c>
      <c r="D345" s="29" t="s">
        <v>51</v>
      </c>
      <c r="E345" s="29" t="s">
        <v>503</v>
      </c>
      <c r="F345" s="29" t="str">
        <f t="shared" si="20"/>
        <v>Washing machine (existing)TypeEnumeration</v>
      </c>
      <c r="G345" s="65" t="s">
        <v>321</v>
      </c>
      <c r="H345" s="65" t="s">
        <v>233</v>
      </c>
      <c r="I345" s="65" t="s">
        <v>504</v>
      </c>
      <c r="J345" s="65"/>
      <c r="K345" s="65" t="s">
        <v>20</v>
      </c>
      <c r="L345" s="65"/>
      <c r="M345" s="65"/>
      <c r="N345" s="65"/>
      <c r="O345" s="65" t="s">
        <v>21</v>
      </c>
      <c r="P345" s="65"/>
      <c r="Q345" s="65" t="s">
        <v>262</v>
      </c>
    </row>
    <row r="346" spans="2:17" s="29" customFormat="1" x14ac:dyDescent="0.2">
      <c r="B346" s="33" t="s">
        <v>904</v>
      </c>
      <c r="C346" s="33" t="s">
        <v>739</v>
      </c>
      <c r="D346" s="33" t="s">
        <v>45</v>
      </c>
      <c r="E346" s="33" t="s">
        <v>516</v>
      </c>
      <c r="F346" s="29" t="str">
        <f t="shared" si="20"/>
        <v>Washing machine (new)ManufacturerText</v>
      </c>
      <c r="G346" s="65" t="s">
        <v>320</v>
      </c>
      <c r="H346" s="65" t="s">
        <v>45</v>
      </c>
      <c r="I346" s="65" t="s">
        <v>516</v>
      </c>
      <c r="J346" s="65"/>
      <c r="K346" s="65" t="s">
        <v>7</v>
      </c>
      <c r="L346" s="65"/>
      <c r="M346" s="65"/>
      <c r="N346" s="65"/>
      <c r="O346" s="65" t="s">
        <v>296</v>
      </c>
      <c r="P346" s="65" t="s">
        <v>178</v>
      </c>
      <c r="Q346" s="65" t="s">
        <v>260</v>
      </c>
    </row>
    <row r="347" spans="2:17" s="29" customFormat="1" x14ac:dyDescent="0.2">
      <c r="B347" s="33" t="s">
        <v>905</v>
      </c>
      <c r="C347" s="33" t="s">
        <v>739</v>
      </c>
      <c r="D347" s="33" t="s">
        <v>47</v>
      </c>
      <c r="E347" s="33" t="s">
        <v>516</v>
      </c>
      <c r="F347" s="29" t="str">
        <f t="shared" si="20"/>
        <v>Washing machine (new)Model numberText</v>
      </c>
      <c r="G347" s="65" t="s">
        <v>320</v>
      </c>
      <c r="H347" s="65" t="s">
        <v>47</v>
      </c>
      <c r="I347" s="65" t="s">
        <v>516</v>
      </c>
      <c r="J347" s="65"/>
      <c r="K347" s="65" t="s">
        <v>7</v>
      </c>
      <c r="L347" s="65"/>
      <c r="M347" s="65"/>
      <c r="N347" s="65"/>
      <c r="O347" s="65" t="s">
        <v>296</v>
      </c>
      <c r="P347" s="65" t="s">
        <v>178</v>
      </c>
      <c r="Q347" s="65" t="s">
        <v>261</v>
      </c>
    </row>
    <row r="348" spans="2:17" s="29" customFormat="1" x14ac:dyDescent="0.2">
      <c r="B348" s="33" t="s">
        <v>907</v>
      </c>
      <c r="C348" s="33" t="s">
        <v>739</v>
      </c>
      <c r="D348" s="33" t="s">
        <v>51</v>
      </c>
      <c r="E348" s="33" t="s">
        <v>503</v>
      </c>
      <c r="F348" s="29" t="str">
        <f t="shared" si="20"/>
        <v>Washing machine (new)Model yearNumber</v>
      </c>
      <c r="G348" s="65" t="s">
        <v>320</v>
      </c>
      <c r="H348" s="65" t="s">
        <v>51</v>
      </c>
      <c r="I348" s="65" t="s">
        <v>503</v>
      </c>
      <c r="J348" s="65"/>
      <c r="K348" s="65" t="s">
        <v>7</v>
      </c>
      <c r="L348" s="65"/>
      <c r="M348" s="65"/>
      <c r="N348" s="65"/>
      <c r="O348" s="65" t="s">
        <v>296</v>
      </c>
      <c r="P348" s="65" t="s">
        <v>178</v>
      </c>
      <c r="Q348" s="65" t="s">
        <v>263</v>
      </c>
    </row>
    <row r="349" spans="2:17" s="29" customFormat="1" x14ac:dyDescent="0.2">
      <c r="B349" s="82" t="s">
        <v>922</v>
      </c>
      <c r="C349" s="83" t="s">
        <v>922</v>
      </c>
      <c r="D349" s="83" t="s">
        <v>922</v>
      </c>
      <c r="E349" s="83" t="s">
        <v>922</v>
      </c>
      <c r="F349" s="29" t="str">
        <f t="shared" si="20"/>
        <v>Washing machine (new)Replaced systemSystem ID</v>
      </c>
      <c r="G349" s="65" t="s">
        <v>320</v>
      </c>
      <c r="H349" s="65" t="s">
        <v>297</v>
      </c>
      <c r="I349" s="65" t="s">
        <v>117</v>
      </c>
      <c r="J349" s="65"/>
      <c r="K349" s="65" t="s">
        <v>20</v>
      </c>
      <c r="L349" s="65"/>
      <c r="M349" s="65"/>
      <c r="N349" s="65"/>
      <c r="O349" s="65" t="s">
        <v>296</v>
      </c>
      <c r="P349" s="65" t="s">
        <v>178</v>
      </c>
      <c r="Q349" s="65" t="s">
        <v>298</v>
      </c>
    </row>
    <row r="350" spans="2:17" s="29" customFormat="1" x14ac:dyDescent="0.2">
      <c r="B350" s="33" t="s">
        <v>903</v>
      </c>
      <c r="C350" s="33" t="s">
        <v>739</v>
      </c>
      <c r="D350" s="33" t="s">
        <v>58</v>
      </c>
      <c r="E350" s="33" t="s">
        <v>504</v>
      </c>
      <c r="F350" s="29" t="str">
        <f t="shared" si="20"/>
        <v>Washing machine (new)Third party certificationEnumeration</v>
      </c>
      <c r="G350" s="65" t="s">
        <v>320</v>
      </c>
      <c r="H350" s="65" t="s">
        <v>58</v>
      </c>
      <c r="I350" s="65" t="s">
        <v>504</v>
      </c>
      <c r="J350" s="71" t="s">
        <v>596</v>
      </c>
      <c r="K350" s="65" t="s">
        <v>20</v>
      </c>
      <c r="L350" s="65"/>
      <c r="M350" s="65"/>
      <c r="N350" s="65"/>
      <c r="O350" s="65" t="s">
        <v>296</v>
      </c>
      <c r="P350" s="65" t="s">
        <v>178</v>
      </c>
      <c r="Q350" s="65" t="s">
        <v>259</v>
      </c>
    </row>
    <row r="351" spans="2:17" s="29" customFormat="1" x14ac:dyDescent="0.2">
      <c r="B351" s="33" t="s">
        <v>906</v>
      </c>
      <c r="C351" s="33" t="s">
        <v>739</v>
      </c>
      <c r="D351" s="33" t="s">
        <v>233</v>
      </c>
      <c r="E351" s="33" t="s">
        <v>504</v>
      </c>
      <c r="F351" s="29" t="str">
        <f t="shared" si="20"/>
        <v>Washing machine (new)TypeEnumeration</v>
      </c>
      <c r="G351" s="65" t="s">
        <v>320</v>
      </c>
      <c r="H351" s="65" t="s">
        <v>233</v>
      </c>
      <c r="I351" s="65" t="s">
        <v>504</v>
      </c>
      <c r="J351" s="65"/>
      <c r="K351" s="65" t="s">
        <v>20</v>
      </c>
      <c r="L351" s="65"/>
      <c r="M351" s="65"/>
      <c r="N351" s="65"/>
      <c r="O351" s="65" t="s">
        <v>296</v>
      </c>
      <c r="P351" s="65" t="s">
        <v>178</v>
      </c>
      <c r="Q351" s="65" t="s">
        <v>262</v>
      </c>
    </row>
    <row r="352" spans="2:17" s="29" customFormat="1" x14ac:dyDescent="0.2">
      <c r="B352" s="29" t="str">
        <f t="shared" ref="B352:B367" si="22">C352&amp;D352&amp;E352</f>
        <v xml:space="preserve">Water heaterPipe R valueNumber </v>
      </c>
      <c r="C352" s="29" t="s">
        <v>396</v>
      </c>
      <c r="D352" s="29" t="s">
        <v>660</v>
      </c>
      <c r="E352" s="29" t="s">
        <v>661</v>
      </c>
      <c r="F352" s="29" t="str">
        <f t="shared" si="20"/>
        <v xml:space="preserve">Water heater (existing)Pipe R valueNumber </v>
      </c>
      <c r="G352" s="68" t="s">
        <v>323</v>
      </c>
      <c r="H352" s="68" t="s">
        <v>660</v>
      </c>
      <c r="I352" s="68" t="s">
        <v>661</v>
      </c>
      <c r="J352" s="68"/>
      <c r="K352" s="68" t="s">
        <v>7</v>
      </c>
      <c r="L352" s="68" t="s">
        <v>640</v>
      </c>
      <c r="M352" s="66"/>
      <c r="N352" s="66"/>
      <c r="O352" s="65" t="s">
        <v>21</v>
      </c>
      <c r="P352" s="66"/>
      <c r="Q352" s="65" t="s">
        <v>664</v>
      </c>
    </row>
    <row r="353" spans="2:17" s="29" customFormat="1" x14ac:dyDescent="0.2">
      <c r="B353" s="29" t="str">
        <f t="shared" si="22"/>
        <v>Water heaterRecovery efficiencyFraction</v>
      </c>
      <c r="C353" s="29" t="s">
        <v>396</v>
      </c>
      <c r="D353" s="29" t="s">
        <v>658</v>
      </c>
      <c r="E353" s="29" t="s">
        <v>505</v>
      </c>
      <c r="F353" s="29" t="str">
        <f t="shared" si="20"/>
        <v>Water heater (existing)Recovery efficiencyFraction</v>
      </c>
      <c r="G353" s="68" t="s">
        <v>323</v>
      </c>
      <c r="H353" s="68" t="s">
        <v>658</v>
      </c>
      <c r="I353" s="68" t="s">
        <v>505</v>
      </c>
      <c r="J353" s="68" t="s">
        <v>657</v>
      </c>
      <c r="K353" s="68" t="s">
        <v>7</v>
      </c>
      <c r="L353" s="68" t="s">
        <v>640</v>
      </c>
      <c r="M353" s="65"/>
      <c r="N353" s="65"/>
      <c r="O353" s="65" t="s">
        <v>21</v>
      </c>
      <c r="P353" s="65"/>
      <c r="Q353" s="58" t="s">
        <v>670</v>
      </c>
    </row>
    <row r="354" spans="2:17" s="29" customFormat="1" x14ac:dyDescent="0.2">
      <c r="B354" s="29" t="str">
        <f t="shared" si="22"/>
        <v>Water heaterLength of pipe insulatedNumber (ft)</v>
      </c>
      <c r="C354" s="29" t="s">
        <v>396</v>
      </c>
      <c r="D354" s="29" t="s">
        <v>659</v>
      </c>
      <c r="E354" s="29" t="s">
        <v>662</v>
      </c>
      <c r="F354" s="29" t="str">
        <f t="shared" si="20"/>
        <v>Water heater (existing)Length of pipe insulatedNumber (ft)</v>
      </c>
      <c r="G354" s="65" t="s">
        <v>323</v>
      </c>
      <c r="H354" s="74" t="s">
        <v>659</v>
      </c>
      <c r="I354" s="74" t="s">
        <v>662</v>
      </c>
      <c r="J354" s="74"/>
      <c r="K354" s="65" t="s">
        <v>7</v>
      </c>
      <c r="L354" s="65"/>
      <c r="M354" s="65"/>
      <c r="N354" s="65"/>
      <c r="O354" s="65" t="s">
        <v>21</v>
      </c>
      <c r="P354" s="65"/>
      <c r="Q354" s="65" t="s">
        <v>663</v>
      </c>
    </row>
    <row r="355" spans="2:17" s="29" customFormat="1" x14ac:dyDescent="0.2">
      <c r="B355" s="29" t="str">
        <f t="shared" si="22"/>
        <v>Water heaterHot water temperatureNumber (degrees F)</v>
      </c>
      <c r="C355" s="29" t="s">
        <v>396</v>
      </c>
      <c r="D355" s="29" t="s">
        <v>645</v>
      </c>
      <c r="E355" s="29" t="s">
        <v>573</v>
      </c>
      <c r="F355" s="29" t="str">
        <f t="shared" si="20"/>
        <v>Water heater (existing)Hot water temperatureNumber (degrees F)</v>
      </c>
      <c r="G355" s="65" t="s">
        <v>323</v>
      </c>
      <c r="H355" s="71" t="s">
        <v>645</v>
      </c>
      <c r="I355" s="71" t="s">
        <v>573</v>
      </c>
      <c r="J355" s="71"/>
      <c r="K355" s="65" t="s">
        <v>7</v>
      </c>
      <c r="L355" s="65" t="s">
        <v>20</v>
      </c>
      <c r="M355" s="65"/>
      <c r="N355" s="65"/>
      <c r="O355" s="65" t="s">
        <v>21</v>
      </c>
      <c r="P355" s="65"/>
      <c r="Q355" s="58" t="s">
        <v>463</v>
      </c>
    </row>
    <row r="356" spans="2:17" s="29" customFormat="1" x14ac:dyDescent="0.2">
      <c r="B356" s="29" t="str">
        <f t="shared" si="22"/>
        <v>Water heaterCombustion ventilation system orphanedBoolean</v>
      </c>
      <c r="C356" s="29" t="s">
        <v>396</v>
      </c>
      <c r="D356" s="29" t="s">
        <v>264</v>
      </c>
      <c r="E356" s="29" t="s">
        <v>520</v>
      </c>
      <c r="F356" s="29" t="str">
        <f t="shared" si="20"/>
        <v>Water heater (existing)Combustion ventilation system orphanedBoolean</v>
      </c>
      <c r="G356" s="65" t="s">
        <v>323</v>
      </c>
      <c r="H356" s="65" t="s">
        <v>264</v>
      </c>
      <c r="I356" s="65" t="s">
        <v>520</v>
      </c>
      <c r="J356" s="65"/>
      <c r="K356" s="65" t="s">
        <v>7</v>
      </c>
      <c r="L356" s="65" t="s">
        <v>20</v>
      </c>
      <c r="M356" s="66"/>
      <c r="N356" s="66"/>
      <c r="O356" s="65" t="s">
        <v>21</v>
      </c>
      <c r="P356" s="66"/>
      <c r="Q356" s="65" t="s">
        <v>265</v>
      </c>
    </row>
    <row r="357" spans="2:17" s="29" customFormat="1" x14ac:dyDescent="0.2">
      <c r="B357" s="29" t="str">
        <f t="shared" si="22"/>
        <v>Water heaterEnergy factorFraction</v>
      </c>
      <c r="C357" s="29" t="s">
        <v>396</v>
      </c>
      <c r="D357" s="29" t="s">
        <v>266</v>
      </c>
      <c r="E357" s="29" t="s">
        <v>505</v>
      </c>
      <c r="F357" s="29" t="str">
        <f t="shared" si="20"/>
        <v>Water heater (existing)Energy factorFraction</v>
      </c>
      <c r="G357" s="65" t="s">
        <v>323</v>
      </c>
      <c r="H357" s="65" t="s">
        <v>266</v>
      </c>
      <c r="I357" s="65" t="s">
        <v>505</v>
      </c>
      <c r="J357" s="65" t="s">
        <v>615</v>
      </c>
      <c r="K357" s="65" t="s">
        <v>7</v>
      </c>
      <c r="L357" s="65"/>
      <c r="M357" s="65"/>
      <c r="N357" s="65"/>
      <c r="O357" s="65" t="s">
        <v>21</v>
      </c>
      <c r="P357" s="65"/>
      <c r="Q357" s="65" t="s">
        <v>267</v>
      </c>
    </row>
    <row r="358" spans="2:17" s="29" customFormat="1" x14ac:dyDescent="0.2">
      <c r="B358" s="29" t="str">
        <f t="shared" si="22"/>
        <v>Water heaterFuel typeEnumeration</v>
      </c>
      <c r="C358" s="29" t="s">
        <v>396</v>
      </c>
      <c r="D358" s="29" t="s">
        <v>457</v>
      </c>
      <c r="E358" s="29" t="s">
        <v>504</v>
      </c>
      <c r="F358" s="29" t="str">
        <f t="shared" si="20"/>
        <v>Water heater (existing)FuelEnumeration</v>
      </c>
      <c r="G358" s="65" t="s">
        <v>323</v>
      </c>
      <c r="H358" s="65" t="s">
        <v>74</v>
      </c>
      <c r="I358" s="65" t="s">
        <v>504</v>
      </c>
      <c r="J358" s="65"/>
      <c r="K358" s="65" t="s">
        <v>20</v>
      </c>
      <c r="L358" s="65"/>
      <c r="M358" s="65"/>
      <c r="N358" s="65"/>
      <c r="O358" s="65" t="s">
        <v>21</v>
      </c>
      <c r="P358" s="65"/>
      <c r="Q358" s="65" t="s">
        <v>268</v>
      </c>
    </row>
    <row r="359" spans="2:17" s="29" customFormat="1" x14ac:dyDescent="0.2">
      <c r="B359" s="29" t="str">
        <f t="shared" si="22"/>
        <v>Water heaterLocationEnumeration</v>
      </c>
      <c r="C359" s="29" t="s">
        <v>396</v>
      </c>
      <c r="D359" s="29" t="s">
        <v>269</v>
      </c>
      <c r="E359" s="29" t="s">
        <v>504</v>
      </c>
      <c r="F359" s="29" t="str">
        <f t="shared" si="20"/>
        <v>Water heater (existing)LocationEnumeration</v>
      </c>
      <c r="G359" s="65" t="s">
        <v>323</v>
      </c>
      <c r="H359" s="65" t="s">
        <v>269</v>
      </c>
      <c r="I359" s="65" t="s">
        <v>504</v>
      </c>
      <c r="J359" s="65"/>
      <c r="K359" s="65" t="s">
        <v>20</v>
      </c>
      <c r="L359" s="65"/>
      <c r="M359" s="65"/>
      <c r="N359" s="65"/>
      <c r="O359" s="65" t="s">
        <v>21</v>
      </c>
      <c r="P359" s="65"/>
      <c r="Q359" s="65" t="s">
        <v>270</v>
      </c>
    </row>
    <row r="360" spans="2:17" s="29" customFormat="1" x14ac:dyDescent="0.2">
      <c r="B360" s="29" t="str">
        <f t="shared" si="22"/>
        <v>Water heaterManufacturerText</v>
      </c>
      <c r="C360" s="29" t="s">
        <v>396</v>
      </c>
      <c r="D360" s="29" t="s">
        <v>45</v>
      </c>
      <c r="E360" s="29" t="s">
        <v>516</v>
      </c>
      <c r="F360" s="29" t="str">
        <f t="shared" si="20"/>
        <v>Water heater (existing)ManufacturerText</v>
      </c>
      <c r="G360" s="65" t="s">
        <v>323</v>
      </c>
      <c r="H360" s="65" t="s">
        <v>45</v>
      </c>
      <c r="I360" s="65" t="s">
        <v>516</v>
      </c>
      <c r="J360" s="65"/>
      <c r="K360" s="65" t="s">
        <v>7</v>
      </c>
      <c r="L360" s="65"/>
      <c r="M360" s="65"/>
      <c r="N360" s="65"/>
      <c r="O360" s="65" t="s">
        <v>21</v>
      </c>
      <c r="P360" s="65"/>
      <c r="Q360" s="65" t="s">
        <v>271</v>
      </c>
    </row>
    <row r="361" spans="2:17" s="29" customFormat="1" x14ac:dyDescent="0.2">
      <c r="B361" s="29" t="str">
        <f t="shared" si="22"/>
        <v>Water heaterModel numberText</v>
      </c>
      <c r="C361" s="29" t="s">
        <v>396</v>
      </c>
      <c r="D361" s="29" t="s">
        <v>47</v>
      </c>
      <c r="E361" s="29" t="s">
        <v>516</v>
      </c>
      <c r="F361" s="29" t="str">
        <f t="shared" si="20"/>
        <v>Water heater (existing)Model numberText</v>
      </c>
      <c r="G361" s="65" t="s">
        <v>323</v>
      </c>
      <c r="H361" s="65" t="s">
        <v>47</v>
      </c>
      <c r="I361" s="65" t="s">
        <v>516</v>
      </c>
      <c r="J361" s="65"/>
      <c r="K361" s="65" t="s">
        <v>7</v>
      </c>
      <c r="L361" s="65"/>
      <c r="M361" s="65"/>
      <c r="N361" s="65"/>
      <c r="O361" s="65" t="s">
        <v>21</v>
      </c>
      <c r="P361" s="65"/>
      <c r="Q361" s="65" t="s">
        <v>671</v>
      </c>
    </row>
    <row r="362" spans="2:17" s="29" customFormat="1" x14ac:dyDescent="0.2">
      <c r="B362" s="29" t="str">
        <f t="shared" si="22"/>
        <v>Water heaterModel year Text</v>
      </c>
      <c r="C362" s="29" t="s">
        <v>396</v>
      </c>
      <c r="D362" s="29" t="s">
        <v>614</v>
      </c>
      <c r="E362" s="29" t="s">
        <v>516</v>
      </c>
      <c r="F362" s="29" t="str">
        <f t="shared" si="20"/>
        <v>Water heater (existing)Model yearNumber</v>
      </c>
      <c r="G362" s="65" t="s">
        <v>323</v>
      </c>
      <c r="H362" s="65" t="s">
        <v>51</v>
      </c>
      <c r="I362" s="65" t="s">
        <v>503</v>
      </c>
      <c r="J362" s="65"/>
      <c r="K362" s="65" t="s">
        <v>7</v>
      </c>
      <c r="L362" s="65"/>
      <c r="M362" s="65"/>
      <c r="N362" s="65"/>
      <c r="O362" s="65" t="s">
        <v>21</v>
      </c>
      <c r="P362" s="65"/>
      <c r="Q362" s="65" t="s">
        <v>272</v>
      </c>
    </row>
    <row r="363" spans="2:17" s="29" customFormat="1" x14ac:dyDescent="0.2">
      <c r="B363" s="29" t="str">
        <f t="shared" si="22"/>
        <v>Water heaterTank volumeNumber (gallons)</v>
      </c>
      <c r="C363" s="29" t="s">
        <v>396</v>
      </c>
      <c r="D363" s="29" t="s">
        <v>275</v>
      </c>
      <c r="E363" s="29" t="s">
        <v>616</v>
      </c>
      <c r="F363" s="29" t="str">
        <f t="shared" si="20"/>
        <v>Water heater (existing)Tank volumeNumber (gallons)</v>
      </c>
      <c r="G363" s="65" t="s">
        <v>323</v>
      </c>
      <c r="H363" s="65" t="s">
        <v>275</v>
      </c>
      <c r="I363" s="65" t="s">
        <v>616</v>
      </c>
      <c r="J363" s="65"/>
      <c r="K363" s="65" t="s">
        <v>7</v>
      </c>
      <c r="L363" s="65"/>
      <c r="M363" s="65"/>
      <c r="N363" s="65"/>
      <c r="O363" s="65" t="s">
        <v>21</v>
      </c>
      <c r="P363" s="73"/>
      <c r="Q363" s="65" t="s">
        <v>276</v>
      </c>
    </row>
    <row r="364" spans="2:17" s="29" customFormat="1" x14ac:dyDescent="0.2">
      <c r="B364" s="29" t="str">
        <f t="shared" si="22"/>
        <v>Combustion ventilationVenting system typeEnumeration</v>
      </c>
      <c r="C364" s="29" t="s">
        <v>554</v>
      </c>
      <c r="D364" s="29" t="s">
        <v>170</v>
      </c>
      <c r="E364" s="29" t="s">
        <v>504</v>
      </c>
      <c r="F364" s="29" t="str">
        <f t="shared" si="20"/>
        <v>Combustion ventilationVenting system typeEnumeration</v>
      </c>
      <c r="G364" s="65" t="s">
        <v>554</v>
      </c>
      <c r="H364" s="65" t="s">
        <v>170</v>
      </c>
      <c r="I364" s="65" t="s">
        <v>504</v>
      </c>
      <c r="J364" s="65"/>
      <c r="K364" s="65" t="s">
        <v>20</v>
      </c>
      <c r="L364" s="65"/>
      <c r="M364" s="65"/>
      <c r="N364" s="65"/>
      <c r="O364" s="65" t="s">
        <v>296</v>
      </c>
      <c r="P364" s="65" t="s">
        <v>171</v>
      </c>
      <c r="Q364" s="65" t="s">
        <v>172</v>
      </c>
    </row>
    <row r="365" spans="2:17" s="29" customFormat="1" x14ac:dyDescent="0.2">
      <c r="B365" s="29" t="str">
        <f t="shared" si="22"/>
        <v>Water heaterWater heater typeEnumeration</v>
      </c>
      <c r="C365" s="29" t="s">
        <v>396</v>
      </c>
      <c r="D365" s="29" t="s">
        <v>273</v>
      </c>
      <c r="E365" s="29" t="s">
        <v>504</v>
      </c>
      <c r="F365" s="29" t="str">
        <f t="shared" si="20"/>
        <v>Water heater (existing)Water heater typeEnumeration</v>
      </c>
      <c r="G365" s="65" t="s">
        <v>323</v>
      </c>
      <c r="H365" s="65" t="s">
        <v>273</v>
      </c>
      <c r="I365" s="65" t="s">
        <v>504</v>
      </c>
      <c r="J365" s="65"/>
      <c r="K365" s="65" t="s">
        <v>20</v>
      </c>
      <c r="L365" s="65"/>
      <c r="M365" s="65"/>
      <c r="N365" s="65"/>
      <c r="O365" s="65" t="s">
        <v>21</v>
      </c>
      <c r="P365" s="65"/>
      <c r="Q365" s="65" t="s">
        <v>274</v>
      </c>
    </row>
    <row r="366" spans="2:17" s="29" customFormat="1" x14ac:dyDescent="0.2">
      <c r="B366" s="29" t="str">
        <f t="shared" si="22"/>
        <v>Water heaterThird party certificationEnumeration</v>
      </c>
      <c r="C366" s="29" t="s">
        <v>396</v>
      </c>
      <c r="D366" s="29" t="s">
        <v>58</v>
      </c>
      <c r="E366" s="29" t="s">
        <v>504</v>
      </c>
      <c r="F366" s="29" t="str">
        <f t="shared" si="20"/>
        <v>Water heater (existing)Third party certificationEnumeration</v>
      </c>
      <c r="G366" s="68" t="s">
        <v>323</v>
      </c>
      <c r="H366" s="68" t="s">
        <v>58</v>
      </c>
      <c r="I366" s="68" t="s">
        <v>504</v>
      </c>
      <c r="J366" s="70" t="s">
        <v>596</v>
      </c>
      <c r="K366" s="68" t="s">
        <v>7</v>
      </c>
      <c r="L366" s="68" t="s">
        <v>640</v>
      </c>
      <c r="M366" s="65"/>
      <c r="N366" s="65"/>
      <c r="O366" s="65" t="s">
        <v>21</v>
      </c>
      <c r="P366" s="65"/>
      <c r="Q366" s="65" t="s">
        <v>672</v>
      </c>
    </row>
    <row r="367" spans="2:17" s="29" customFormat="1" x14ac:dyDescent="0.2">
      <c r="B367" s="29" t="str">
        <f t="shared" si="22"/>
        <v>Water heater (existing)Heating capacityNumber (Btuh)</v>
      </c>
      <c r="C367" s="29" t="s">
        <v>323</v>
      </c>
      <c r="D367" s="29" t="s">
        <v>334</v>
      </c>
      <c r="E367" s="29" t="s">
        <v>517</v>
      </c>
      <c r="F367" s="29" t="str">
        <f t="shared" si="20"/>
        <v>Water heater (existing)Heating capacityNumber (Btuh)</v>
      </c>
      <c r="G367" s="65" t="s">
        <v>323</v>
      </c>
      <c r="H367" s="65" t="s">
        <v>334</v>
      </c>
      <c r="I367" s="71" t="s">
        <v>517</v>
      </c>
      <c r="J367" s="71"/>
      <c r="K367" s="65" t="s">
        <v>7</v>
      </c>
      <c r="L367" s="73"/>
      <c r="M367" s="73"/>
      <c r="N367" s="65"/>
      <c r="O367" s="65" t="s">
        <v>21</v>
      </c>
      <c r="P367" s="65"/>
      <c r="Q367" s="58" t="s">
        <v>369</v>
      </c>
    </row>
    <row r="368" spans="2:17" s="29" customFormat="1" x14ac:dyDescent="0.2">
      <c r="B368" s="77" t="s">
        <v>911</v>
      </c>
      <c r="C368" s="33" t="s">
        <v>396</v>
      </c>
      <c r="D368" s="33" t="s">
        <v>264</v>
      </c>
      <c r="E368" s="33" t="s">
        <v>520</v>
      </c>
      <c r="F368" s="29" t="str">
        <f t="shared" si="20"/>
        <v>Water heater (new)Combustion ventilation system orphanedBoolean</v>
      </c>
      <c r="G368" s="65" t="s">
        <v>322</v>
      </c>
      <c r="H368" s="65" t="s">
        <v>264</v>
      </c>
      <c r="I368" s="65" t="s">
        <v>520</v>
      </c>
      <c r="J368" s="65"/>
      <c r="K368" s="65" t="s">
        <v>7</v>
      </c>
      <c r="L368" s="65" t="s">
        <v>20</v>
      </c>
      <c r="M368" s="65"/>
      <c r="N368" s="65"/>
      <c r="O368" s="65" t="s">
        <v>296</v>
      </c>
      <c r="P368" s="65" t="s">
        <v>178</v>
      </c>
      <c r="Q368" s="65" t="s">
        <v>265</v>
      </c>
    </row>
    <row r="369" spans="2:17" s="29" customFormat="1" x14ac:dyDescent="0.2">
      <c r="B369" s="29" t="str">
        <f>C369&amp;D369&amp;E369</f>
        <v>Water heaterHeating capacityNumber (Btuh)</v>
      </c>
      <c r="C369" s="29" t="s">
        <v>396</v>
      </c>
      <c r="D369" s="29" t="s">
        <v>334</v>
      </c>
      <c r="E369" s="29" t="s">
        <v>517</v>
      </c>
      <c r="F369" s="29" t="str">
        <f t="shared" si="20"/>
        <v>Water heater (new)Heating capacityNumber (Btuh)</v>
      </c>
      <c r="G369" s="65" t="s">
        <v>322</v>
      </c>
      <c r="H369" s="65" t="s">
        <v>334</v>
      </c>
      <c r="I369" s="71" t="s">
        <v>517</v>
      </c>
      <c r="J369" s="65"/>
      <c r="K369" s="65" t="s">
        <v>7</v>
      </c>
      <c r="L369" s="65"/>
      <c r="M369" s="65"/>
      <c r="N369" s="65"/>
      <c r="O369" s="65" t="s">
        <v>296</v>
      </c>
      <c r="P369" s="65" t="s">
        <v>178</v>
      </c>
      <c r="Q369" s="58" t="s">
        <v>369</v>
      </c>
    </row>
    <row r="370" spans="2:17" s="29" customFormat="1" x14ac:dyDescent="0.2">
      <c r="B370" s="33" t="s">
        <v>913</v>
      </c>
      <c r="C370" s="33" t="s">
        <v>396</v>
      </c>
      <c r="D370" s="33" t="s">
        <v>266</v>
      </c>
      <c r="E370" s="33" t="s">
        <v>505</v>
      </c>
      <c r="F370" s="29" t="str">
        <f t="shared" si="20"/>
        <v>Water heater (new)Energy factorFraction</v>
      </c>
      <c r="G370" s="65" t="s">
        <v>322</v>
      </c>
      <c r="H370" s="65" t="s">
        <v>266</v>
      </c>
      <c r="I370" s="65" t="s">
        <v>505</v>
      </c>
      <c r="J370" s="65" t="s">
        <v>615</v>
      </c>
      <c r="K370" s="65" t="s">
        <v>20</v>
      </c>
      <c r="L370" s="65"/>
      <c r="M370" s="65"/>
      <c r="N370" s="65"/>
      <c r="O370" s="65" t="s">
        <v>296</v>
      </c>
      <c r="P370" s="65" t="s">
        <v>178</v>
      </c>
      <c r="Q370" s="65" t="s">
        <v>267</v>
      </c>
    </row>
    <row r="371" spans="2:17" s="29" customFormat="1" x14ac:dyDescent="0.2">
      <c r="B371" s="33" t="s">
        <v>914</v>
      </c>
      <c r="C371" s="33" t="s">
        <v>396</v>
      </c>
      <c r="D371" s="33" t="s">
        <v>457</v>
      </c>
      <c r="E371" s="33" t="s">
        <v>504</v>
      </c>
      <c r="F371" s="29" t="str">
        <f t="shared" si="20"/>
        <v>Water heater (new)FuelEnumeration</v>
      </c>
      <c r="G371" s="65" t="s">
        <v>322</v>
      </c>
      <c r="H371" s="65" t="s">
        <v>74</v>
      </c>
      <c r="I371" s="65" t="s">
        <v>504</v>
      </c>
      <c r="J371" s="65"/>
      <c r="K371" s="65" t="s">
        <v>20</v>
      </c>
      <c r="L371" s="65"/>
      <c r="M371" s="65"/>
      <c r="N371" s="65"/>
      <c r="O371" s="65" t="s">
        <v>296</v>
      </c>
      <c r="P371" s="65" t="s">
        <v>178</v>
      </c>
      <c r="Q371" s="65" t="s">
        <v>268</v>
      </c>
    </row>
    <row r="372" spans="2:17" s="29" customFormat="1" x14ac:dyDescent="0.2">
      <c r="B372" s="33" t="s">
        <v>915</v>
      </c>
      <c r="C372" s="33" t="s">
        <v>396</v>
      </c>
      <c r="D372" s="33" t="s">
        <v>269</v>
      </c>
      <c r="E372" s="33" t="s">
        <v>504</v>
      </c>
      <c r="F372" s="29" t="str">
        <f t="shared" si="20"/>
        <v>Water heater (new)LocationEnumeration</v>
      </c>
      <c r="G372" s="65" t="s">
        <v>322</v>
      </c>
      <c r="H372" s="65" t="s">
        <v>269</v>
      </c>
      <c r="I372" s="65" t="s">
        <v>504</v>
      </c>
      <c r="J372" s="65"/>
      <c r="K372" s="65" t="s">
        <v>20</v>
      </c>
      <c r="L372" s="65"/>
      <c r="M372" s="65"/>
      <c r="N372" s="65"/>
      <c r="O372" s="65" t="s">
        <v>296</v>
      </c>
      <c r="P372" s="65" t="s">
        <v>178</v>
      </c>
      <c r="Q372" s="65" t="s">
        <v>270</v>
      </c>
    </row>
    <row r="373" spans="2:17" s="29" customFormat="1" x14ac:dyDescent="0.2">
      <c r="B373" s="33" t="s">
        <v>916</v>
      </c>
      <c r="C373" s="33" t="s">
        <v>396</v>
      </c>
      <c r="D373" s="33" t="s">
        <v>45</v>
      </c>
      <c r="E373" s="33" t="s">
        <v>516</v>
      </c>
      <c r="F373" s="29" t="str">
        <f t="shared" si="20"/>
        <v>Water heater (new)ManufacturerText</v>
      </c>
      <c r="G373" s="65" t="s">
        <v>322</v>
      </c>
      <c r="H373" s="65" t="s">
        <v>45</v>
      </c>
      <c r="I373" s="65" t="s">
        <v>516</v>
      </c>
      <c r="J373" s="65"/>
      <c r="K373" s="65" t="s">
        <v>7</v>
      </c>
      <c r="L373" s="65"/>
      <c r="M373" s="65"/>
      <c r="N373" s="65"/>
      <c r="O373" s="65" t="s">
        <v>296</v>
      </c>
      <c r="P373" s="65" t="s">
        <v>178</v>
      </c>
      <c r="Q373" s="65" t="s">
        <v>271</v>
      </c>
    </row>
    <row r="374" spans="2:17" s="29" customFormat="1" x14ac:dyDescent="0.2">
      <c r="B374" s="33" t="s">
        <v>917</v>
      </c>
      <c r="C374" s="33" t="s">
        <v>396</v>
      </c>
      <c r="D374" s="33" t="s">
        <v>47</v>
      </c>
      <c r="E374" s="33" t="s">
        <v>516</v>
      </c>
      <c r="F374" s="29" t="str">
        <f t="shared" si="20"/>
        <v>Water heater (new)Model numberText</v>
      </c>
      <c r="G374" s="65" t="s">
        <v>322</v>
      </c>
      <c r="H374" s="65" t="s">
        <v>47</v>
      </c>
      <c r="I374" s="65" t="s">
        <v>516</v>
      </c>
      <c r="J374" s="65"/>
      <c r="K374" s="65" t="s">
        <v>7</v>
      </c>
      <c r="L374" s="65"/>
      <c r="M374" s="65"/>
      <c r="N374" s="65"/>
      <c r="O374" s="65" t="s">
        <v>296</v>
      </c>
      <c r="P374" s="65" t="s">
        <v>178</v>
      </c>
      <c r="Q374" s="65" t="s">
        <v>671</v>
      </c>
    </row>
    <row r="375" spans="2:17" s="29" customFormat="1" x14ac:dyDescent="0.2">
      <c r="B375" s="33" t="s">
        <v>920</v>
      </c>
      <c r="C375" s="33" t="s">
        <v>396</v>
      </c>
      <c r="D375" s="33" t="s">
        <v>614</v>
      </c>
      <c r="E375" s="33" t="s">
        <v>516</v>
      </c>
      <c r="F375" s="29" t="str">
        <f t="shared" si="20"/>
        <v>Water heater (new)Model yearNumber</v>
      </c>
      <c r="G375" s="65" t="s">
        <v>322</v>
      </c>
      <c r="H375" s="65" t="s">
        <v>51</v>
      </c>
      <c r="I375" s="65" t="s">
        <v>503</v>
      </c>
      <c r="J375" s="65"/>
      <c r="K375" s="65" t="s">
        <v>7</v>
      </c>
      <c r="L375" s="65"/>
      <c r="M375" s="65"/>
      <c r="N375" s="65"/>
      <c r="O375" s="65" t="s">
        <v>296</v>
      </c>
      <c r="P375" s="65" t="s">
        <v>178</v>
      </c>
      <c r="Q375" s="65" t="s">
        <v>272</v>
      </c>
    </row>
    <row r="376" spans="2:17" s="29" customFormat="1" x14ac:dyDescent="0.2">
      <c r="B376" s="33" t="s">
        <v>908</v>
      </c>
      <c r="C376" s="33" t="s">
        <v>396</v>
      </c>
      <c r="D376" s="33" t="s">
        <v>660</v>
      </c>
      <c r="E376" s="33" t="s">
        <v>661</v>
      </c>
      <c r="F376" s="29" t="str">
        <f t="shared" si="20"/>
        <v xml:space="preserve">Water heater (new)Pipe R valueNumber </v>
      </c>
      <c r="G376" s="68" t="s">
        <v>322</v>
      </c>
      <c r="H376" s="68" t="s">
        <v>660</v>
      </c>
      <c r="I376" s="68" t="s">
        <v>661</v>
      </c>
      <c r="J376" s="68"/>
      <c r="K376" s="68" t="s">
        <v>20</v>
      </c>
      <c r="L376" s="68" t="s">
        <v>640</v>
      </c>
      <c r="M376" s="72"/>
      <c r="N376" s="72"/>
      <c r="O376" s="65" t="s">
        <v>296</v>
      </c>
      <c r="P376" s="65" t="s">
        <v>178</v>
      </c>
      <c r="Q376" s="65" t="s">
        <v>664</v>
      </c>
    </row>
    <row r="377" spans="2:17" s="29" customFormat="1" x14ac:dyDescent="0.2">
      <c r="B377" s="33" t="s">
        <v>912</v>
      </c>
      <c r="C377" s="33" t="s">
        <v>396</v>
      </c>
      <c r="D377" s="33" t="s">
        <v>658</v>
      </c>
      <c r="E377" s="33" t="s">
        <v>505</v>
      </c>
      <c r="F377" s="29" t="str">
        <f t="shared" si="20"/>
        <v>Water heater (new)Recovery efficiencyFraction</v>
      </c>
      <c r="G377" s="68" t="s">
        <v>322</v>
      </c>
      <c r="H377" s="68" t="s">
        <v>658</v>
      </c>
      <c r="I377" s="68" t="s">
        <v>505</v>
      </c>
      <c r="J377" s="68" t="s">
        <v>657</v>
      </c>
      <c r="K377" s="68" t="s">
        <v>20</v>
      </c>
      <c r="L377" s="68" t="s">
        <v>640</v>
      </c>
      <c r="M377" s="65"/>
      <c r="N377" s="65"/>
      <c r="O377" s="65" t="s">
        <v>296</v>
      </c>
      <c r="P377" s="65" t="s">
        <v>178</v>
      </c>
      <c r="Q377" s="58" t="s">
        <v>670</v>
      </c>
    </row>
    <row r="378" spans="2:17" s="29" customFormat="1" x14ac:dyDescent="0.2">
      <c r="B378" s="33" t="s">
        <v>919</v>
      </c>
      <c r="C378" s="33" t="s">
        <v>396</v>
      </c>
      <c r="D378" s="33" t="s">
        <v>275</v>
      </c>
      <c r="E378" s="33" t="s">
        <v>616</v>
      </c>
      <c r="F378" s="29" t="str">
        <f t="shared" si="20"/>
        <v>Water heater (new)Tank volumeNumber (gallons)</v>
      </c>
      <c r="G378" s="65" t="s">
        <v>322</v>
      </c>
      <c r="H378" s="65" t="s">
        <v>275</v>
      </c>
      <c r="I378" s="65" t="s">
        <v>616</v>
      </c>
      <c r="J378" s="65"/>
      <c r="K378" s="65" t="s">
        <v>7</v>
      </c>
      <c r="L378" s="65" t="s">
        <v>20</v>
      </c>
      <c r="M378" s="65"/>
      <c r="N378" s="65"/>
      <c r="O378" s="65" t="s">
        <v>296</v>
      </c>
      <c r="P378" s="65" t="s">
        <v>178</v>
      </c>
      <c r="Q378" s="65" t="s">
        <v>276</v>
      </c>
    </row>
    <row r="379" spans="2:17" s="29" customFormat="1" x14ac:dyDescent="0.2">
      <c r="B379" s="33" t="s">
        <v>921</v>
      </c>
      <c r="C379" s="33" t="s">
        <v>396</v>
      </c>
      <c r="D379" s="33" t="s">
        <v>58</v>
      </c>
      <c r="E379" s="33" t="s">
        <v>504</v>
      </c>
      <c r="F379" s="29" t="str">
        <f t="shared" si="20"/>
        <v>Water heater (new)Third party certificationEnumeration</v>
      </c>
      <c r="G379" s="68" t="s">
        <v>322</v>
      </c>
      <c r="H379" s="68" t="s">
        <v>58</v>
      </c>
      <c r="I379" s="68" t="s">
        <v>504</v>
      </c>
      <c r="J379" s="70" t="s">
        <v>596</v>
      </c>
      <c r="K379" s="68" t="s">
        <v>20</v>
      </c>
      <c r="L379" s="68" t="s">
        <v>640</v>
      </c>
      <c r="M379" s="72"/>
      <c r="N379" s="72"/>
      <c r="O379" s="65" t="s">
        <v>296</v>
      </c>
      <c r="P379" s="65" t="s">
        <v>178</v>
      </c>
      <c r="Q379" s="65" t="s">
        <v>672</v>
      </c>
    </row>
    <row r="380" spans="2:17" s="29" customFormat="1" x14ac:dyDescent="0.2">
      <c r="B380" s="33" t="s">
        <v>918</v>
      </c>
      <c r="C380" s="33" t="s">
        <v>396</v>
      </c>
      <c r="D380" s="33" t="s">
        <v>273</v>
      </c>
      <c r="E380" s="33" t="s">
        <v>504</v>
      </c>
      <c r="F380" s="29" t="str">
        <f t="shared" si="20"/>
        <v>Water heater (new)Water heater typeEnumeration</v>
      </c>
      <c r="G380" s="65" t="s">
        <v>322</v>
      </c>
      <c r="H380" s="65" t="s">
        <v>273</v>
      </c>
      <c r="I380" s="65" t="s">
        <v>504</v>
      </c>
      <c r="J380" s="65"/>
      <c r="K380" s="65" t="s">
        <v>20</v>
      </c>
      <c r="L380" s="65"/>
      <c r="M380" s="65"/>
      <c r="N380" s="65"/>
      <c r="O380" s="65" t="s">
        <v>296</v>
      </c>
      <c r="P380" s="65" t="s">
        <v>178</v>
      </c>
      <c r="Q380" s="65" t="s">
        <v>274</v>
      </c>
    </row>
    <row r="381" spans="2:17" s="29" customFormat="1" x14ac:dyDescent="0.2">
      <c r="B381" s="76" t="s">
        <v>924</v>
      </c>
      <c r="C381" s="29" t="s">
        <v>924</v>
      </c>
      <c r="D381" s="29" t="s">
        <v>924</v>
      </c>
      <c r="E381" s="29" t="s">
        <v>924</v>
      </c>
      <c r="F381" s="29" t="str">
        <f t="shared" si="20"/>
        <v xml:space="preserve">Water heater (new)Pipe R valueNumber </v>
      </c>
      <c r="G381" s="68" t="s">
        <v>322</v>
      </c>
      <c r="H381" s="68" t="s">
        <v>660</v>
      </c>
      <c r="I381" s="68" t="s">
        <v>661</v>
      </c>
      <c r="J381" s="68"/>
      <c r="K381" s="68" t="s">
        <v>20</v>
      </c>
      <c r="L381" s="68" t="s">
        <v>640</v>
      </c>
      <c r="M381" s="66"/>
      <c r="N381" s="66"/>
      <c r="O381" s="65" t="s">
        <v>296</v>
      </c>
      <c r="P381" s="65" t="s">
        <v>178</v>
      </c>
      <c r="Q381" s="65" t="s">
        <v>664</v>
      </c>
    </row>
    <row r="382" spans="2:17" s="29" customFormat="1" x14ac:dyDescent="0.2">
      <c r="B382" s="33" t="s">
        <v>909</v>
      </c>
      <c r="C382" s="33" t="s">
        <v>396</v>
      </c>
      <c r="D382" s="33" t="s">
        <v>659</v>
      </c>
      <c r="E382" s="33" t="s">
        <v>662</v>
      </c>
      <c r="F382" s="29" t="str">
        <f t="shared" si="20"/>
        <v>Water heater (new)Length of pipe insulatedNumber (ft)</v>
      </c>
      <c r="G382" s="65" t="s">
        <v>322</v>
      </c>
      <c r="H382" s="74" t="s">
        <v>659</v>
      </c>
      <c r="I382" s="74" t="s">
        <v>662</v>
      </c>
      <c r="J382" s="74"/>
      <c r="K382" s="65" t="s">
        <v>7</v>
      </c>
      <c r="L382" s="65"/>
      <c r="M382" s="65"/>
      <c r="N382" s="65"/>
      <c r="O382" s="65" t="s">
        <v>296</v>
      </c>
      <c r="P382" s="65" t="s">
        <v>178</v>
      </c>
      <c r="Q382" s="65" t="s">
        <v>663</v>
      </c>
    </row>
    <row r="383" spans="2:17" s="29" customFormat="1" x14ac:dyDescent="0.2">
      <c r="B383" s="33" t="s">
        <v>910</v>
      </c>
      <c r="C383" s="33" t="s">
        <v>396</v>
      </c>
      <c r="D383" s="33" t="s">
        <v>645</v>
      </c>
      <c r="E383" s="33" t="s">
        <v>573</v>
      </c>
      <c r="F383" s="29" t="str">
        <f t="shared" si="20"/>
        <v>Water heater (new)Hot water temperatureNumber (degrees F)</v>
      </c>
      <c r="G383" s="65" t="s">
        <v>322</v>
      </c>
      <c r="H383" s="71" t="s">
        <v>645</v>
      </c>
      <c r="I383" s="71" t="s">
        <v>573</v>
      </c>
      <c r="J383" s="71"/>
      <c r="K383" s="65" t="s">
        <v>7</v>
      </c>
      <c r="L383" s="65" t="s">
        <v>20</v>
      </c>
      <c r="M383" s="65"/>
      <c r="N383" s="65"/>
      <c r="O383" s="65" t="s">
        <v>296</v>
      </c>
      <c r="P383" s="65" t="s">
        <v>178</v>
      </c>
      <c r="Q383" s="58" t="s">
        <v>463</v>
      </c>
    </row>
    <row r="384" spans="2:17" s="29" customFormat="1" x14ac:dyDescent="0.2">
      <c r="B384" s="29" t="str">
        <f t="shared" ref="B384:B397" si="23">C384&amp;D384&amp;E384</f>
        <v>WindowsArea Number (sq.ft.)</v>
      </c>
      <c r="C384" s="29" t="s">
        <v>277</v>
      </c>
      <c r="D384" s="29" t="s">
        <v>289</v>
      </c>
      <c r="E384" s="29" t="s">
        <v>584</v>
      </c>
      <c r="F384" s="29" t="str">
        <f t="shared" si="20"/>
        <v>Windows (existing)Area Number (sq.ft.)</v>
      </c>
      <c r="G384" s="65" t="s">
        <v>325</v>
      </c>
      <c r="H384" s="65" t="s">
        <v>289</v>
      </c>
      <c r="I384" s="65" t="s">
        <v>584</v>
      </c>
      <c r="J384" s="65" t="s">
        <v>618</v>
      </c>
      <c r="K384" s="65" t="s">
        <v>7</v>
      </c>
      <c r="L384" s="65"/>
      <c r="M384" s="65"/>
      <c r="N384" s="65"/>
      <c r="O384" s="65" t="s">
        <v>21</v>
      </c>
      <c r="P384" s="65"/>
      <c r="Q384" s="65" t="s">
        <v>290</v>
      </c>
    </row>
    <row r="385" spans="2:17" s="29" customFormat="1" x14ac:dyDescent="0.2">
      <c r="B385" s="29" t="str">
        <f t="shared" si="23"/>
        <v>WindowsFrame typeEnumeration</v>
      </c>
      <c r="C385" s="29" t="s">
        <v>277</v>
      </c>
      <c r="D385" s="29" t="s">
        <v>279</v>
      </c>
      <c r="E385" s="29" t="s">
        <v>504</v>
      </c>
      <c r="F385" s="29" t="str">
        <f t="shared" si="20"/>
        <v>Windows (existing)Frame typeEnumeration</v>
      </c>
      <c r="G385" s="65" t="s">
        <v>325</v>
      </c>
      <c r="H385" s="65" t="s">
        <v>279</v>
      </c>
      <c r="I385" s="65" t="s">
        <v>504</v>
      </c>
      <c r="J385" s="65"/>
      <c r="K385" s="65" t="s">
        <v>7</v>
      </c>
      <c r="L385" s="65"/>
      <c r="M385" s="65"/>
      <c r="N385" s="65"/>
      <c r="O385" s="65" t="s">
        <v>21</v>
      </c>
      <c r="P385" s="65"/>
      <c r="Q385" s="65" t="s">
        <v>280</v>
      </c>
    </row>
    <row r="386" spans="2:17" s="29" customFormat="1" x14ac:dyDescent="0.2">
      <c r="B386" s="29" t="str">
        <f t="shared" si="23"/>
        <v>WindowsGlass layersEnumeration</v>
      </c>
      <c r="C386" s="29" t="s">
        <v>277</v>
      </c>
      <c r="D386" s="29" t="s">
        <v>281</v>
      </c>
      <c r="E386" s="29" t="s">
        <v>504</v>
      </c>
      <c r="F386" s="29" t="str">
        <f t="shared" si="20"/>
        <v>Windows (existing)Glass layersEnumeration</v>
      </c>
      <c r="G386" s="65" t="s">
        <v>325</v>
      </c>
      <c r="H386" s="65" t="s">
        <v>281</v>
      </c>
      <c r="I386" s="65" t="s">
        <v>504</v>
      </c>
      <c r="J386" s="65"/>
      <c r="K386" s="65" t="s">
        <v>7</v>
      </c>
      <c r="L386" s="65"/>
      <c r="M386" s="66"/>
      <c r="N386" s="66"/>
      <c r="O386" s="65" t="s">
        <v>21</v>
      </c>
      <c r="P386" s="66"/>
      <c r="Q386" s="65" t="s">
        <v>282</v>
      </c>
    </row>
    <row r="387" spans="2:17" s="29" customFormat="1" x14ac:dyDescent="0.2">
      <c r="B387" s="29" t="str">
        <f t="shared" si="23"/>
        <v>WindowsGlass typeEnumeration</v>
      </c>
      <c r="C387" s="29" t="s">
        <v>277</v>
      </c>
      <c r="D387" s="29" t="s">
        <v>283</v>
      </c>
      <c r="E387" s="29" t="s">
        <v>504</v>
      </c>
      <c r="F387" s="29" t="str">
        <f t="shared" si="20"/>
        <v>Windows (existing)Glass typeEnumeration</v>
      </c>
      <c r="G387" s="65" t="s">
        <v>325</v>
      </c>
      <c r="H387" s="65" t="s">
        <v>283</v>
      </c>
      <c r="I387" s="65" t="s">
        <v>504</v>
      </c>
      <c r="J387" s="65"/>
      <c r="K387" s="65" t="s">
        <v>7</v>
      </c>
      <c r="L387" s="65"/>
      <c r="M387" s="65"/>
      <c r="N387" s="65"/>
      <c r="O387" s="65" t="s">
        <v>21</v>
      </c>
      <c r="P387" s="65"/>
      <c r="Q387" s="65" t="s">
        <v>284</v>
      </c>
    </row>
    <row r="388" spans="2:17" s="29" customFormat="1" x14ac:dyDescent="0.2">
      <c r="B388" s="29" t="str">
        <f t="shared" si="23"/>
        <v>WindowsQuantityNumber</v>
      </c>
      <c r="C388" s="29" t="s">
        <v>277</v>
      </c>
      <c r="D388" s="29" t="s">
        <v>285</v>
      </c>
      <c r="E388" s="29" t="s">
        <v>503</v>
      </c>
      <c r="F388" s="29" t="str">
        <f t="shared" ref="F388:F402" si="24">G388&amp;H388&amp;I388</f>
        <v>Windows (existing)QuantityNumber</v>
      </c>
      <c r="G388" s="65" t="s">
        <v>325</v>
      </c>
      <c r="H388" s="65" t="s">
        <v>285</v>
      </c>
      <c r="I388" s="65" t="s">
        <v>503</v>
      </c>
      <c r="J388" s="65" t="s">
        <v>617</v>
      </c>
      <c r="K388" s="65" t="s">
        <v>7</v>
      </c>
      <c r="L388" s="65"/>
      <c r="M388" s="65"/>
      <c r="N388" s="65"/>
      <c r="O388" s="65" t="s">
        <v>21</v>
      </c>
      <c r="P388" s="65"/>
      <c r="Q388" s="65" t="s">
        <v>286</v>
      </c>
    </row>
    <row r="389" spans="2:17" s="29" customFormat="1" x14ac:dyDescent="0.2">
      <c r="B389" s="29" t="str">
        <f t="shared" si="23"/>
        <v>WindowsSolar heat gain coefficient (SHGC)Fraction</v>
      </c>
      <c r="C389" s="29" t="s">
        <v>277</v>
      </c>
      <c r="D389" s="29" t="s">
        <v>287</v>
      </c>
      <c r="E389" s="29" t="s">
        <v>505</v>
      </c>
      <c r="F389" s="29" t="str">
        <f t="shared" si="24"/>
        <v>Windows (existing)Solar heat gain coefficient (SHGC)Fraction</v>
      </c>
      <c r="G389" s="65" t="s">
        <v>325</v>
      </c>
      <c r="H389" s="65" t="s">
        <v>287</v>
      </c>
      <c r="I389" s="65" t="s">
        <v>505</v>
      </c>
      <c r="J389" s="65"/>
      <c r="K389" s="65" t="s">
        <v>7</v>
      </c>
      <c r="L389" s="65"/>
      <c r="M389" s="65"/>
      <c r="N389" s="65"/>
      <c r="O389" s="65" t="s">
        <v>21</v>
      </c>
      <c r="P389" s="65"/>
      <c r="Q389" s="65" t="s">
        <v>288</v>
      </c>
    </row>
    <row r="390" spans="2:17" s="29" customFormat="1" x14ac:dyDescent="0.2">
      <c r="B390" s="29" t="str">
        <f t="shared" si="23"/>
        <v>WindowsThird party certificationEnumeration</v>
      </c>
      <c r="C390" s="29" t="s">
        <v>277</v>
      </c>
      <c r="D390" s="29" t="s">
        <v>58</v>
      </c>
      <c r="E390" s="29" t="s">
        <v>504</v>
      </c>
      <c r="F390" s="29" t="str">
        <f t="shared" si="24"/>
        <v>Windows (existing)Third party certificationEnumeration</v>
      </c>
      <c r="G390" s="65" t="s">
        <v>325</v>
      </c>
      <c r="H390" s="65" t="s">
        <v>58</v>
      </c>
      <c r="I390" s="65" t="s">
        <v>504</v>
      </c>
      <c r="J390" s="71" t="s">
        <v>596</v>
      </c>
      <c r="K390" s="65" t="s">
        <v>7</v>
      </c>
      <c r="L390" s="65"/>
      <c r="M390" s="65"/>
      <c r="N390" s="65"/>
      <c r="O390" s="65" t="s">
        <v>21</v>
      </c>
      <c r="P390" s="65"/>
      <c r="Q390" s="65" t="s">
        <v>278</v>
      </c>
    </row>
    <row r="391" spans="2:17" s="29" customFormat="1" x14ac:dyDescent="0.2">
      <c r="B391" s="29" t="str">
        <f t="shared" si="23"/>
        <v>WindowsU-factorNumber</v>
      </c>
      <c r="C391" s="29" t="s">
        <v>277</v>
      </c>
      <c r="D391" s="29" t="s">
        <v>293</v>
      </c>
      <c r="E391" s="29" t="s">
        <v>503</v>
      </c>
      <c r="F391" s="29" t="str">
        <f t="shared" si="24"/>
        <v>Windows (existing)U-factorNumber</v>
      </c>
      <c r="G391" s="65" t="s">
        <v>325</v>
      </c>
      <c r="H391" s="65" t="s">
        <v>293</v>
      </c>
      <c r="I391" s="65" t="s">
        <v>503</v>
      </c>
      <c r="J391" s="65" t="s">
        <v>619</v>
      </c>
      <c r="K391" s="65" t="s">
        <v>7</v>
      </c>
      <c r="L391" s="65"/>
      <c r="M391" s="66"/>
      <c r="N391" s="66"/>
      <c r="O391" s="65" t="s">
        <v>21</v>
      </c>
      <c r="P391" s="66"/>
      <c r="Q391" s="65" t="s">
        <v>294</v>
      </c>
    </row>
    <row r="392" spans="2:17" s="29" customFormat="1" x14ac:dyDescent="0.2">
      <c r="B392" s="29" t="str">
        <f t="shared" si="23"/>
        <v>WindowsWindow treatmentsEnumeration</v>
      </c>
      <c r="C392" s="29" t="s">
        <v>277</v>
      </c>
      <c r="D392" s="29" t="s">
        <v>291</v>
      </c>
      <c r="E392" s="29" t="s">
        <v>504</v>
      </c>
      <c r="F392" s="29" t="str">
        <f t="shared" si="24"/>
        <v>Windows (existing)Window treatmentsEnumeration</v>
      </c>
      <c r="G392" s="65" t="s">
        <v>325</v>
      </c>
      <c r="H392" s="65" t="s">
        <v>291</v>
      </c>
      <c r="I392" s="65" t="s">
        <v>504</v>
      </c>
      <c r="J392" s="65"/>
      <c r="K392" s="65" t="s">
        <v>7</v>
      </c>
      <c r="L392" s="65"/>
      <c r="M392" s="65"/>
      <c r="N392" s="65"/>
      <c r="O392" s="65" t="s">
        <v>21</v>
      </c>
      <c r="P392" s="65"/>
      <c r="Q392" s="65" t="s">
        <v>292</v>
      </c>
    </row>
    <row r="393" spans="2:17" s="29" customFormat="1" x14ac:dyDescent="0.2">
      <c r="B393" s="33" t="str">
        <f t="shared" si="23"/>
        <v>WindowsArea Number (sq.ft.)</v>
      </c>
      <c r="C393" s="33" t="s">
        <v>277</v>
      </c>
      <c r="D393" s="33" t="s">
        <v>289</v>
      </c>
      <c r="E393" s="33" t="s">
        <v>584</v>
      </c>
      <c r="F393" s="29" t="str">
        <f t="shared" si="24"/>
        <v>Windows (new)Area Number (sq.ft.)</v>
      </c>
      <c r="G393" s="65" t="s">
        <v>324</v>
      </c>
      <c r="H393" s="65" t="s">
        <v>289</v>
      </c>
      <c r="I393" s="65" t="s">
        <v>584</v>
      </c>
      <c r="J393" s="65" t="s">
        <v>618</v>
      </c>
      <c r="K393" s="65" t="s">
        <v>20</v>
      </c>
      <c r="L393" s="65"/>
      <c r="M393" s="65"/>
      <c r="N393" s="65"/>
      <c r="O393" s="65" t="s">
        <v>296</v>
      </c>
      <c r="P393" s="65" t="s">
        <v>178</v>
      </c>
      <c r="Q393" s="65" t="s">
        <v>290</v>
      </c>
    </row>
    <row r="394" spans="2:17" s="29" customFormat="1" x14ac:dyDescent="0.2">
      <c r="B394" s="33" t="str">
        <f t="shared" si="23"/>
        <v>WindowsFrame typeEnumeration</v>
      </c>
      <c r="C394" s="33" t="s">
        <v>277</v>
      </c>
      <c r="D394" s="33" t="s">
        <v>279</v>
      </c>
      <c r="E394" s="33" t="s">
        <v>504</v>
      </c>
      <c r="F394" s="29" t="str">
        <f t="shared" si="24"/>
        <v>Windows (new)Frame typeEnumeration</v>
      </c>
      <c r="G394" s="65" t="s">
        <v>324</v>
      </c>
      <c r="H394" s="65" t="s">
        <v>279</v>
      </c>
      <c r="I394" s="65" t="s">
        <v>504</v>
      </c>
      <c r="J394" s="65"/>
      <c r="K394" s="65" t="s">
        <v>7</v>
      </c>
      <c r="L394" s="65"/>
      <c r="M394" s="65"/>
      <c r="N394" s="65"/>
      <c r="O394" s="65" t="s">
        <v>296</v>
      </c>
      <c r="P394" s="65" t="s">
        <v>178</v>
      </c>
      <c r="Q394" s="65" t="s">
        <v>280</v>
      </c>
    </row>
    <row r="395" spans="2:17" s="29" customFormat="1" x14ac:dyDescent="0.2">
      <c r="B395" s="33" t="str">
        <f t="shared" si="23"/>
        <v>WindowsGlass layersEnumeration</v>
      </c>
      <c r="C395" s="33" t="s">
        <v>277</v>
      </c>
      <c r="D395" s="33" t="s">
        <v>281</v>
      </c>
      <c r="E395" s="33" t="s">
        <v>504</v>
      </c>
      <c r="F395" s="29" t="str">
        <f t="shared" si="24"/>
        <v>Windows (new)Glass layersEnumeration</v>
      </c>
      <c r="G395" s="65" t="s">
        <v>324</v>
      </c>
      <c r="H395" s="65" t="s">
        <v>281</v>
      </c>
      <c r="I395" s="65" t="s">
        <v>504</v>
      </c>
      <c r="J395" s="65"/>
      <c r="K395" s="65" t="s">
        <v>7</v>
      </c>
      <c r="L395" s="65"/>
      <c r="M395" s="65"/>
      <c r="N395" s="65"/>
      <c r="O395" s="65" t="s">
        <v>296</v>
      </c>
      <c r="P395" s="65" t="s">
        <v>178</v>
      </c>
      <c r="Q395" s="65" t="s">
        <v>282</v>
      </c>
    </row>
    <row r="396" spans="2:17" s="29" customFormat="1" x14ac:dyDescent="0.2">
      <c r="B396" s="33" t="str">
        <f t="shared" si="23"/>
        <v>WindowsGlass typeEnumeration</v>
      </c>
      <c r="C396" s="33" t="s">
        <v>277</v>
      </c>
      <c r="D396" s="33" t="s">
        <v>283</v>
      </c>
      <c r="E396" s="33" t="s">
        <v>504</v>
      </c>
      <c r="F396" s="29" t="str">
        <f t="shared" si="24"/>
        <v>Windows (new)Glass typeEnumeration</v>
      </c>
      <c r="G396" s="65" t="s">
        <v>324</v>
      </c>
      <c r="H396" s="65" t="s">
        <v>283</v>
      </c>
      <c r="I396" s="65" t="s">
        <v>504</v>
      </c>
      <c r="J396" s="65"/>
      <c r="K396" s="65" t="s">
        <v>7</v>
      </c>
      <c r="L396" s="65"/>
      <c r="M396" s="65"/>
      <c r="N396" s="65"/>
      <c r="O396" s="65" t="s">
        <v>296</v>
      </c>
      <c r="P396" s="65" t="s">
        <v>178</v>
      </c>
      <c r="Q396" s="65" t="s">
        <v>284</v>
      </c>
    </row>
    <row r="397" spans="2:17" s="29" customFormat="1" x14ac:dyDescent="0.2">
      <c r="B397" s="33" t="str">
        <f t="shared" si="23"/>
        <v>WindowsQuantityNumber</v>
      </c>
      <c r="C397" s="33" t="s">
        <v>277</v>
      </c>
      <c r="D397" s="33" t="s">
        <v>285</v>
      </c>
      <c r="E397" s="33" t="s">
        <v>503</v>
      </c>
      <c r="F397" s="29" t="str">
        <f t="shared" si="24"/>
        <v>Windows (new)QuantityNumber</v>
      </c>
      <c r="G397" s="65" t="s">
        <v>324</v>
      </c>
      <c r="H397" s="65" t="s">
        <v>285</v>
      </c>
      <c r="I397" s="65" t="s">
        <v>503</v>
      </c>
      <c r="J397" s="65" t="s">
        <v>617</v>
      </c>
      <c r="K397" s="65" t="s">
        <v>20</v>
      </c>
      <c r="L397" s="65"/>
      <c r="M397" s="65"/>
      <c r="N397" s="65"/>
      <c r="O397" s="65" t="s">
        <v>296</v>
      </c>
      <c r="P397" s="65" t="s">
        <v>178</v>
      </c>
      <c r="Q397" s="65" t="s">
        <v>286</v>
      </c>
    </row>
    <row r="398" spans="2:17" s="29" customFormat="1" x14ac:dyDescent="0.2">
      <c r="B398" s="82" t="s">
        <v>922</v>
      </c>
      <c r="C398" s="82" t="s">
        <v>922</v>
      </c>
      <c r="D398" s="82" t="s">
        <v>922</v>
      </c>
      <c r="E398" s="82" t="s">
        <v>922</v>
      </c>
      <c r="F398" s="29" t="str">
        <f t="shared" si="24"/>
        <v>Windows (new)Replaced systemSystem ID</v>
      </c>
      <c r="G398" s="65" t="s">
        <v>324</v>
      </c>
      <c r="H398" s="65" t="s">
        <v>297</v>
      </c>
      <c r="I398" s="65" t="s">
        <v>117</v>
      </c>
      <c r="J398" s="65"/>
      <c r="K398" s="65" t="s">
        <v>20</v>
      </c>
      <c r="L398" s="65"/>
      <c r="M398" s="65"/>
      <c r="N398" s="65"/>
      <c r="O398" s="65" t="s">
        <v>296</v>
      </c>
      <c r="P398" s="65" t="s">
        <v>178</v>
      </c>
      <c r="Q398" s="65" t="s">
        <v>298</v>
      </c>
    </row>
    <row r="399" spans="2:17" s="29" customFormat="1" x14ac:dyDescent="0.2">
      <c r="B399" s="33" t="str">
        <f>C399&amp;D399&amp;E399</f>
        <v>WindowsSolar heat gain coefficient (SHGC)Fraction</v>
      </c>
      <c r="C399" s="33" t="s">
        <v>277</v>
      </c>
      <c r="D399" s="33" t="s">
        <v>287</v>
      </c>
      <c r="E399" s="33" t="s">
        <v>505</v>
      </c>
      <c r="F399" s="29" t="str">
        <f t="shared" si="24"/>
        <v>Windows (new)Solar heat gain coefficient (SHGC)Fraction</v>
      </c>
      <c r="G399" s="65" t="s">
        <v>324</v>
      </c>
      <c r="H399" s="65" t="s">
        <v>287</v>
      </c>
      <c r="I399" s="65" t="s">
        <v>505</v>
      </c>
      <c r="J399" s="65"/>
      <c r="K399" s="65" t="s">
        <v>20</v>
      </c>
      <c r="L399" s="65"/>
      <c r="M399" s="65"/>
      <c r="N399" s="65"/>
      <c r="O399" s="65" t="s">
        <v>296</v>
      </c>
      <c r="P399" s="65" t="s">
        <v>178</v>
      </c>
      <c r="Q399" s="65" t="s">
        <v>288</v>
      </c>
    </row>
    <row r="400" spans="2:17" s="29" customFormat="1" x14ac:dyDescent="0.2">
      <c r="B400" s="33" t="str">
        <f>C400&amp;D400&amp;E400</f>
        <v>WindowsThird party certificationEnumeration</v>
      </c>
      <c r="C400" s="33" t="s">
        <v>277</v>
      </c>
      <c r="D400" s="33" t="s">
        <v>58</v>
      </c>
      <c r="E400" s="33" t="s">
        <v>504</v>
      </c>
      <c r="F400" s="29" t="str">
        <f t="shared" si="24"/>
        <v>Windows (new)Third party certificationEnumeration</v>
      </c>
      <c r="G400" s="65" t="s">
        <v>324</v>
      </c>
      <c r="H400" s="65" t="s">
        <v>58</v>
      </c>
      <c r="I400" s="65" t="s">
        <v>504</v>
      </c>
      <c r="J400" s="71" t="s">
        <v>596</v>
      </c>
      <c r="K400" s="65" t="s">
        <v>20</v>
      </c>
      <c r="L400" s="65"/>
      <c r="M400" s="65"/>
      <c r="N400" s="65"/>
      <c r="O400" s="65" t="s">
        <v>296</v>
      </c>
      <c r="P400" s="65" t="s">
        <v>178</v>
      </c>
      <c r="Q400" s="65" t="s">
        <v>278</v>
      </c>
    </row>
    <row r="401" spans="2:17" s="29" customFormat="1" x14ac:dyDescent="0.2">
      <c r="B401" s="33" t="str">
        <f>C401&amp;D401&amp;E401</f>
        <v>WindowsU-factorNumber</v>
      </c>
      <c r="C401" s="33" t="s">
        <v>277</v>
      </c>
      <c r="D401" s="33" t="s">
        <v>293</v>
      </c>
      <c r="E401" s="33" t="s">
        <v>503</v>
      </c>
      <c r="F401" s="29" t="str">
        <f t="shared" si="24"/>
        <v>Windows (new)U-factorNumber</v>
      </c>
      <c r="G401" s="65" t="s">
        <v>324</v>
      </c>
      <c r="H401" s="65" t="s">
        <v>293</v>
      </c>
      <c r="I401" s="65" t="s">
        <v>503</v>
      </c>
      <c r="J401" s="65" t="s">
        <v>619</v>
      </c>
      <c r="K401" s="65" t="s">
        <v>20</v>
      </c>
      <c r="L401" s="65"/>
      <c r="M401" s="65"/>
      <c r="N401" s="65"/>
      <c r="O401" s="65" t="s">
        <v>296</v>
      </c>
      <c r="P401" s="65" t="s">
        <v>178</v>
      </c>
      <c r="Q401" s="65" t="s">
        <v>294</v>
      </c>
    </row>
    <row r="402" spans="2:17" s="29" customFormat="1" x14ac:dyDescent="0.2">
      <c r="B402" s="33" t="str">
        <f>C402&amp;D402&amp;E402</f>
        <v>WindowsWindow treatmentsEnumeration</v>
      </c>
      <c r="C402" s="33" t="s">
        <v>277</v>
      </c>
      <c r="D402" s="33" t="s">
        <v>291</v>
      </c>
      <c r="E402" s="33" t="s">
        <v>504</v>
      </c>
      <c r="F402" s="29" t="str">
        <f t="shared" si="24"/>
        <v>Windows (new)Window treatmentsEnumeration</v>
      </c>
      <c r="G402" s="65" t="s">
        <v>324</v>
      </c>
      <c r="H402" s="65" t="s">
        <v>291</v>
      </c>
      <c r="I402" s="65" t="s">
        <v>504</v>
      </c>
      <c r="J402" s="65"/>
      <c r="K402" s="65" t="s">
        <v>7</v>
      </c>
      <c r="L402" s="65"/>
      <c r="M402" s="65"/>
      <c r="N402" s="65"/>
      <c r="O402" s="65" t="s">
        <v>296</v>
      </c>
      <c r="P402" s="65" t="s">
        <v>178</v>
      </c>
      <c r="Q402" s="65" t="s">
        <v>292</v>
      </c>
    </row>
    <row r="403" spans="2:17" x14ac:dyDescent="0.2">
      <c r="C403" s="29"/>
      <c r="D403" s="29"/>
      <c r="E403" s="29"/>
    </row>
    <row r="404" spans="2:17" x14ac:dyDescent="0.2">
      <c r="C404" s="29"/>
      <c r="D404" s="29"/>
      <c r="E404" s="29"/>
    </row>
    <row r="405" spans="2:17" x14ac:dyDescent="0.2">
      <c r="C405" s="29"/>
      <c r="D405" s="29"/>
      <c r="E405" s="29"/>
    </row>
    <row r="406" spans="2:17" x14ac:dyDescent="0.2">
      <c r="C406" s="29"/>
      <c r="D406" s="29"/>
      <c r="E406" s="29"/>
    </row>
    <row r="407" spans="2:17" x14ac:dyDescent="0.2">
      <c r="C407" s="29"/>
      <c r="D407" s="29"/>
      <c r="E407" s="29"/>
    </row>
    <row r="408" spans="2:17" x14ac:dyDescent="0.2">
      <c r="C408" s="29"/>
      <c r="D408" s="29"/>
      <c r="E408" s="29"/>
    </row>
    <row r="409" spans="2:17" x14ac:dyDescent="0.2">
      <c r="C409" s="29"/>
      <c r="D409" s="29"/>
      <c r="E409" s="29"/>
    </row>
    <row r="410" spans="2:17" x14ac:dyDescent="0.2">
      <c r="C410" s="29"/>
      <c r="D410" s="29"/>
      <c r="E410" s="29"/>
    </row>
    <row r="411" spans="2:17" x14ac:dyDescent="0.2">
      <c r="C411" s="29"/>
      <c r="D411" s="29"/>
      <c r="E411" s="29"/>
    </row>
    <row r="412" spans="2:17" x14ac:dyDescent="0.2">
      <c r="C412" s="29"/>
      <c r="D412" s="29"/>
      <c r="E412" s="29"/>
    </row>
    <row r="413" spans="2:17" x14ac:dyDescent="0.2">
      <c r="C413" s="29"/>
      <c r="D413" s="29"/>
      <c r="E413" s="29"/>
    </row>
    <row r="414" spans="2:17" x14ac:dyDescent="0.2">
      <c r="C414" s="29"/>
      <c r="D414" s="29"/>
      <c r="E414" s="29"/>
    </row>
    <row r="415" spans="2:17" x14ac:dyDescent="0.2">
      <c r="C415" s="29"/>
      <c r="D415" s="29"/>
      <c r="E415" s="29"/>
    </row>
    <row r="416" spans="2:17" x14ac:dyDescent="0.2">
      <c r="C416" s="29"/>
      <c r="D416" s="29"/>
      <c r="E416" s="29"/>
    </row>
    <row r="417" spans="3:5" x14ac:dyDescent="0.2">
      <c r="C417" s="29"/>
      <c r="D417" s="29"/>
      <c r="E417" s="29"/>
    </row>
    <row r="418" spans="3:5" x14ac:dyDescent="0.2">
      <c r="C418" s="29"/>
      <c r="D418" s="29"/>
      <c r="E418" s="29"/>
    </row>
    <row r="419" spans="3:5" x14ac:dyDescent="0.2">
      <c r="C419" s="29"/>
      <c r="D419" s="29"/>
      <c r="E419" s="29"/>
    </row>
    <row r="420" spans="3:5" x14ac:dyDescent="0.2">
      <c r="C420" s="29"/>
      <c r="D420" s="29"/>
      <c r="E420" s="29"/>
    </row>
    <row r="421" spans="3:5" x14ac:dyDescent="0.2">
      <c r="C421" s="29"/>
      <c r="D421" s="29"/>
      <c r="E421" s="29"/>
    </row>
    <row r="422" spans="3:5" x14ac:dyDescent="0.2">
      <c r="C422" s="29"/>
      <c r="D422" s="29"/>
      <c r="E422" s="29"/>
    </row>
    <row r="423" spans="3:5" x14ac:dyDescent="0.2">
      <c r="C423" s="29"/>
      <c r="D423" s="29"/>
      <c r="E423" s="29"/>
    </row>
    <row r="424" spans="3:5" x14ac:dyDescent="0.2">
      <c r="C424" s="29"/>
      <c r="D424" s="29"/>
      <c r="E424" s="29"/>
    </row>
    <row r="425" spans="3:5" x14ac:dyDescent="0.2">
      <c r="C425" s="29"/>
      <c r="D425" s="29"/>
      <c r="E425" s="29"/>
    </row>
    <row r="426" spans="3:5" x14ac:dyDescent="0.2">
      <c r="C426" s="29"/>
      <c r="D426" s="29"/>
      <c r="E426" s="29"/>
    </row>
    <row r="427" spans="3:5" x14ac:dyDescent="0.2">
      <c r="C427" s="29"/>
      <c r="D427" s="29"/>
      <c r="E427" s="29"/>
    </row>
    <row r="428" spans="3:5" x14ac:dyDescent="0.2">
      <c r="C428" s="29"/>
      <c r="D428" s="29"/>
      <c r="E428" s="29"/>
    </row>
  </sheetData>
  <autoFilter ref="A2:Q402"/>
  <conditionalFormatting sqref="B393:B397 B399:B402">
    <cfRule type="duplicateValues" dxfId="6" priority="73"/>
  </conditionalFormatting>
  <conditionalFormatting sqref="B110:B112 B114">
    <cfRule type="duplicateValues" dxfId="5" priority="102"/>
  </conditionalFormatting>
  <conditionalFormatting sqref="B230">
    <cfRule type="duplicateValues" dxfId="4" priority="4"/>
  </conditionalFormatting>
  <conditionalFormatting sqref="B222:B229">
    <cfRule type="duplicateValues" dxfId="3" priority="3"/>
  </conditionalFormatting>
  <conditionalFormatting sqref="B237:B241">
    <cfRule type="duplicateValues" dxfId="2" priority="2"/>
  </conditionalFormatting>
  <conditionalFormatting sqref="B77:B89 B384:B392 B3:B8 B11:B15 B23:B28 B35:B75 B115:B117 B168:B179 B193:B201 B212:B221 B231:B236 B242:B243 B245:B255 B263:B265 B270:B281 B290:B305 B307:B313 B317:B326 B328:B334 B341:B345 B352:B367 B369 B151:B161 B121:B144 F3:F402 B101:B104 B106:B109">
    <cfRule type="duplicateValues" dxfId="1" priority="137"/>
  </conditionalFormatting>
  <conditionalFormatting sqref="B76">
    <cfRule type="duplicateValues" dxfId="0"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30"/>
  <sheetViews>
    <sheetView workbookViewId="0">
      <pane ySplit="1" topLeftCell="A2" activePane="bottomLeft" state="frozenSplit"/>
      <selection activeCell="A8" sqref="A8"/>
      <selection pane="bottomLeft"/>
    </sheetView>
  </sheetViews>
  <sheetFormatPr defaultColWidth="6.59765625" defaultRowHeight="20.25" customHeight="1" x14ac:dyDescent="0.2"/>
  <cols>
    <col min="1" max="1" width="22.8984375" style="2" customWidth="1"/>
    <col min="2" max="2" width="37.19921875" style="2" bestFit="1" customWidth="1"/>
    <col min="3" max="253" width="6.59765625" style="2" customWidth="1"/>
    <col min="254" max="16384" width="6.59765625" style="3"/>
  </cols>
  <sheetData>
    <row r="1" spans="1:2" ht="20.25" customHeight="1" x14ac:dyDescent="0.2">
      <c r="A1" s="1" t="s">
        <v>0</v>
      </c>
      <c r="B1" s="1" t="s">
        <v>370</v>
      </c>
    </row>
    <row r="2" spans="1:2" ht="20.25" customHeight="1" x14ac:dyDescent="0.2">
      <c r="A2" s="4" t="s">
        <v>326</v>
      </c>
      <c r="B2" s="5" t="s">
        <v>371</v>
      </c>
    </row>
    <row r="3" spans="1:2" ht="20.25" customHeight="1" x14ac:dyDescent="0.2">
      <c r="A3" s="4" t="s">
        <v>372</v>
      </c>
      <c r="B3" s="5" t="s">
        <v>373</v>
      </c>
    </row>
    <row r="4" spans="1:2" ht="20.25" customHeight="1" x14ac:dyDescent="0.2">
      <c r="A4" s="4" t="s">
        <v>374</v>
      </c>
      <c r="B4" s="5" t="s">
        <v>375</v>
      </c>
    </row>
    <row r="5" spans="1:2" ht="20.25" customHeight="1" x14ac:dyDescent="0.2">
      <c r="A5" s="4" t="s">
        <v>376</v>
      </c>
      <c r="B5" s="5" t="s">
        <v>373</v>
      </c>
    </row>
    <row r="6" spans="1:2" ht="20.25" customHeight="1" x14ac:dyDescent="0.2">
      <c r="A6" s="4" t="s">
        <v>377</v>
      </c>
      <c r="B6" s="5" t="s">
        <v>375</v>
      </c>
    </row>
    <row r="7" spans="1:2" ht="20.25" customHeight="1" x14ac:dyDescent="0.2">
      <c r="A7" s="4" t="s">
        <v>378</v>
      </c>
      <c r="B7" s="5" t="s">
        <v>375</v>
      </c>
    </row>
    <row r="8" spans="1:2" ht="20.25" customHeight="1" x14ac:dyDescent="0.2">
      <c r="A8" s="4" t="s">
        <v>379</v>
      </c>
      <c r="B8" s="5" t="s">
        <v>375</v>
      </c>
    </row>
    <row r="9" spans="1:2" ht="20.25" customHeight="1" x14ac:dyDescent="0.2">
      <c r="A9" s="4" t="s">
        <v>380</v>
      </c>
      <c r="B9" s="5" t="s">
        <v>375</v>
      </c>
    </row>
    <row r="10" spans="1:2" ht="20.25" customHeight="1" x14ac:dyDescent="0.2">
      <c r="A10" s="4" t="s">
        <v>381</v>
      </c>
      <c r="B10" s="5" t="s">
        <v>375</v>
      </c>
    </row>
    <row r="11" spans="1:2" ht="20.25" customHeight="1" x14ac:dyDescent="0.2">
      <c r="A11" s="4" t="s">
        <v>382</v>
      </c>
      <c r="B11" s="5" t="s">
        <v>375</v>
      </c>
    </row>
    <row r="12" spans="1:2" ht="20.25" customHeight="1" x14ac:dyDescent="0.2">
      <c r="A12" s="4" t="s">
        <v>87</v>
      </c>
      <c r="B12" s="5" t="s">
        <v>383</v>
      </c>
    </row>
    <row r="13" spans="1:2" ht="20.25" customHeight="1" x14ac:dyDescent="0.2">
      <c r="A13" s="4" t="s">
        <v>384</v>
      </c>
      <c r="B13" s="5" t="s">
        <v>375</v>
      </c>
    </row>
    <row r="14" spans="1:2" ht="20.25" customHeight="1" x14ac:dyDescent="0.2">
      <c r="A14" s="4" t="s">
        <v>385</v>
      </c>
      <c r="B14" s="5" t="s">
        <v>375</v>
      </c>
    </row>
    <row r="15" spans="1:2" ht="20.25" customHeight="1" x14ac:dyDescent="0.2">
      <c r="A15" s="4" t="s">
        <v>386</v>
      </c>
      <c r="B15" s="5" t="s">
        <v>375</v>
      </c>
    </row>
    <row r="16" spans="1:2" ht="20.25" customHeight="1" x14ac:dyDescent="0.2">
      <c r="A16" s="4" t="s">
        <v>387</v>
      </c>
      <c r="B16" s="5" t="s">
        <v>375</v>
      </c>
    </row>
    <row r="17" spans="1:2" ht="20.25" customHeight="1" x14ac:dyDescent="0.2">
      <c r="A17" s="4" t="s">
        <v>333</v>
      </c>
      <c r="B17" s="5" t="s">
        <v>375</v>
      </c>
    </row>
    <row r="18" spans="1:2" ht="20.25" customHeight="1" x14ac:dyDescent="0.2">
      <c r="A18" s="4" t="s">
        <v>388</v>
      </c>
      <c r="B18" s="5" t="s">
        <v>375</v>
      </c>
    </row>
    <row r="19" spans="1:2" ht="20.25" customHeight="1" x14ac:dyDescent="0.2">
      <c r="A19" s="4" t="s">
        <v>389</v>
      </c>
      <c r="B19" s="5" t="s">
        <v>375</v>
      </c>
    </row>
    <row r="20" spans="1:2" ht="20.25" customHeight="1" x14ac:dyDescent="0.2">
      <c r="A20" s="4" t="s">
        <v>390</v>
      </c>
      <c r="B20" s="5" t="s">
        <v>375</v>
      </c>
    </row>
    <row r="21" spans="1:2" ht="20.25" customHeight="1" x14ac:dyDescent="0.2">
      <c r="A21" s="4" t="s">
        <v>391</v>
      </c>
      <c r="B21" s="5" t="s">
        <v>375</v>
      </c>
    </row>
    <row r="22" spans="1:2" ht="20.25" customHeight="1" x14ac:dyDescent="0.2">
      <c r="A22" s="4" t="s">
        <v>392</v>
      </c>
      <c r="B22" s="5" t="s">
        <v>375</v>
      </c>
    </row>
    <row r="23" spans="1:2" ht="20.25" customHeight="1" x14ac:dyDescent="0.2">
      <c r="A23" s="4" t="s">
        <v>393</v>
      </c>
      <c r="B23" s="5" t="s">
        <v>375</v>
      </c>
    </row>
    <row r="24" spans="1:2" ht="20.25" customHeight="1" x14ac:dyDescent="0.2">
      <c r="A24" s="4" t="s">
        <v>226</v>
      </c>
      <c r="B24" s="5" t="s">
        <v>375</v>
      </c>
    </row>
    <row r="25" spans="1:2" ht="20.25" customHeight="1" x14ac:dyDescent="0.2">
      <c r="A25" s="4" t="s">
        <v>236</v>
      </c>
      <c r="B25" s="5" t="s">
        <v>371</v>
      </c>
    </row>
    <row r="26" spans="1:2" ht="20.25" customHeight="1" x14ac:dyDescent="0.2">
      <c r="A26" s="4" t="s">
        <v>394</v>
      </c>
      <c r="B26" s="5" t="s">
        <v>375</v>
      </c>
    </row>
    <row r="27" spans="1:2" ht="20.25" customHeight="1" x14ac:dyDescent="0.2">
      <c r="A27" s="4" t="s">
        <v>256</v>
      </c>
      <c r="B27" s="5" t="s">
        <v>375</v>
      </c>
    </row>
    <row r="28" spans="1:2" ht="20.25" customHeight="1" x14ac:dyDescent="0.2">
      <c r="A28" s="4" t="s">
        <v>395</v>
      </c>
      <c r="B28" s="5" t="s">
        <v>375</v>
      </c>
    </row>
    <row r="29" spans="1:2" ht="20.25" customHeight="1" x14ac:dyDescent="0.2">
      <c r="A29" s="4" t="s">
        <v>396</v>
      </c>
      <c r="B29" s="5" t="s">
        <v>375</v>
      </c>
    </row>
    <row r="30" spans="1:2" ht="20.25" customHeight="1" x14ac:dyDescent="0.2">
      <c r="A30" s="4" t="s">
        <v>277</v>
      </c>
      <c r="B30" s="5" t="s">
        <v>375</v>
      </c>
    </row>
  </sheetData>
  <pageMargins left="0.75" right="0.75" top="1" bottom="1" header="0.5" footer="0.5"/>
  <pageSetup orientation="portrait"/>
  <headerFooter>
    <oddFooter>&amp;L&amp;"Helvetica,Regular"&amp;11&amp;K000000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05"/>
  <sheetViews>
    <sheetView workbookViewId="0">
      <pane ySplit="1" topLeftCell="A74" activePane="bottomLeft" state="frozenSplit"/>
      <selection activeCell="A8" sqref="A8"/>
      <selection pane="bottomLeft"/>
    </sheetView>
  </sheetViews>
  <sheetFormatPr defaultColWidth="6.59765625" defaultRowHeight="20.25" customHeight="1" x14ac:dyDescent="0.2"/>
  <cols>
    <col min="1" max="1" width="22.8984375" style="8" customWidth="1"/>
    <col min="2" max="2" width="18.3984375" style="8" customWidth="1"/>
    <col min="3" max="3" width="29.69921875" style="6" customWidth="1"/>
    <col min="4" max="254" width="6.59765625" style="8" customWidth="1"/>
    <col min="255" max="16384" width="6.59765625" style="9"/>
  </cols>
  <sheetData>
    <row r="1" spans="1:3" ht="20.25" customHeight="1" x14ac:dyDescent="0.2">
      <c r="A1" s="11" t="s">
        <v>0</v>
      </c>
      <c r="B1" s="11" t="s">
        <v>397</v>
      </c>
      <c r="C1" s="12" t="s">
        <v>114</v>
      </c>
    </row>
    <row r="2" spans="1:3" ht="20.25" customHeight="1" x14ac:dyDescent="0.2">
      <c r="A2" s="10" t="s">
        <v>398</v>
      </c>
      <c r="B2" s="4"/>
      <c r="C2" s="7"/>
    </row>
    <row r="3" spans="1:3" ht="20.25" customHeight="1" x14ac:dyDescent="0.2">
      <c r="A3" s="4" t="s">
        <v>399</v>
      </c>
      <c r="B3" s="4" t="s">
        <v>400</v>
      </c>
      <c r="C3" s="7"/>
    </row>
    <row r="4" spans="1:3" ht="20.25" customHeight="1" x14ac:dyDescent="0.2">
      <c r="A4" s="10" t="s">
        <v>401</v>
      </c>
      <c r="B4" s="4"/>
      <c r="C4" s="7"/>
    </row>
    <row r="5" spans="1:3" ht="20.25" customHeight="1" x14ac:dyDescent="0.2">
      <c r="A5" s="4" t="s">
        <v>402</v>
      </c>
      <c r="B5" s="4" t="s">
        <v>7</v>
      </c>
      <c r="C5" s="7" t="s">
        <v>403</v>
      </c>
    </row>
    <row r="6" spans="1:3" ht="20.25" customHeight="1" x14ac:dyDescent="0.2">
      <c r="A6" s="4" t="s">
        <v>404</v>
      </c>
      <c r="B6" s="4" t="s">
        <v>7</v>
      </c>
      <c r="C6" s="7" t="s">
        <v>403</v>
      </c>
    </row>
    <row r="7" spans="1:3" ht="20.25" customHeight="1" x14ac:dyDescent="0.2">
      <c r="A7" s="10" t="s">
        <v>405</v>
      </c>
      <c r="B7" s="4"/>
      <c r="C7" s="7"/>
    </row>
    <row r="8" spans="1:3" ht="20.25" customHeight="1" x14ac:dyDescent="0.2">
      <c r="A8" s="4" t="s">
        <v>404</v>
      </c>
      <c r="B8" s="4" t="s">
        <v>7</v>
      </c>
      <c r="C8" s="7" t="s">
        <v>406</v>
      </c>
    </row>
    <row r="9" spans="1:3" ht="20.25" customHeight="1" x14ac:dyDescent="0.2">
      <c r="A9" s="10" t="s">
        <v>372</v>
      </c>
      <c r="B9" s="4"/>
      <c r="C9" s="7"/>
    </row>
    <row r="10" spans="1:3" ht="20.25" customHeight="1" x14ac:dyDescent="0.2">
      <c r="A10" s="4" t="s">
        <v>399</v>
      </c>
      <c r="B10" s="4" t="s">
        <v>20</v>
      </c>
      <c r="C10" s="7"/>
    </row>
    <row r="11" spans="1:3" ht="20.25" customHeight="1" x14ac:dyDescent="0.2">
      <c r="A11" s="10" t="s">
        <v>407</v>
      </c>
      <c r="B11" s="4"/>
      <c r="C11" s="7"/>
    </row>
    <row r="12" spans="1:3" ht="20.25" customHeight="1" x14ac:dyDescent="0.2">
      <c r="A12" s="4" t="s">
        <v>404</v>
      </c>
      <c r="B12" s="4" t="s">
        <v>7</v>
      </c>
      <c r="C12" s="7"/>
    </row>
    <row r="13" spans="1:3" ht="20.25" customHeight="1" x14ac:dyDescent="0.2">
      <c r="A13" s="10" t="s">
        <v>408</v>
      </c>
      <c r="B13" s="4"/>
      <c r="C13" s="7"/>
    </row>
    <row r="14" spans="1:3" ht="20.25" customHeight="1" x14ac:dyDescent="0.2">
      <c r="A14" s="4" t="s">
        <v>399</v>
      </c>
      <c r="B14" s="4" t="s">
        <v>7</v>
      </c>
      <c r="C14" s="7" t="s">
        <v>409</v>
      </c>
    </row>
    <row r="15" spans="1:3" ht="20.25" customHeight="1" x14ac:dyDescent="0.2">
      <c r="A15" s="10" t="s">
        <v>376</v>
      </c>
      <c r="B15" s="4"/>
      <c r="C15" s="7"/>
    </row>
    <row r="16" spans="1:3" ht="20.25" customHeight="1" x14ac:dyDescent="0.2">
      <c r="A16" s="4" t="s">
        <v>399</v>
      </c>
      <c r="B16" s="4" t="s">
        <v>410</v>
      </c>
      <c r="C16" s="7"/>
    </row>
    <row r="17" spans="1:3" ht="20.25" customHeight="1" x14ac:dyDescent="0.2">
      <c r="A17" s="10" t="s">
        <v>411</v>
      </c>
      <c r="B17" s="4"/>
      <c r="C17" s="7"/>
    </row>
    <row r="18" spans="1:3" ht="20.25" customHeight="1" x14ac:dyDescent="0.2">
      <c r="A18" s="4" t="s">
        <v>404</v>
      </c>
      <c r="B18" s="4" t="s">
        <v>7</v>
      </c>
      <c r="C18" s="7"/>
    </row>
    <row r="19" spans="1:3" ht="20.25" customHeight="1" x14ac:dyDescent="0.2">
      <c r="A19" s="10" t="s">
        <v>412</v>
      </c>
      <c r="B19" s="4"/>
      <c r="C19" s="7"/>
    </row>
    <row r="20" spans="1:3" ht="20.25" customHeight="1" x14ac:dyDescent="0.2">
      <c r="A20" s="4" t="s">
        <v>399</v>
      </c>
      <c r="B20" s="4" t="s">
        <v>7</v>
      </c>
      <c r="C20" s="7"/>
    </row>
    <row r="21" spans="1:3" ht="20.25" customHeight="1" x14ac:dyDescent="0.2">
      <c r="A21" s="10" t="s">
        <v>413</v>
      </c>
      <c r="B21" s="4"/>
      <c r="C21" s="7"/>
    </row>
    <row r="22" spans="1:3" ht="20.25" customHeight="1" x14ac:dyDescent="0.2">
      <c r="A22" s="4" t="s">
        <v>404</v>
      </c>
      <c r="B22" s="4" t="s">
        <v>7</v>
      </c>
      <c r="C22" s="7"/>
    </row>
    <row r="23" spans="1:3" ht="20.25" customHeight="1" x14ac:dyDescent="0.2">
      <c r="A23" s="10" t="s">
        <v>414</v>
      </c>
      <c r="B23" s="4"/>
      <c r="C23" s="7"/>
    </row>
    <row r="24" spans="1:3" ht="20.25" customHeight="1" x14ac:dyDescent="0.2">
      <c r="A24" s="4" t="s">
        <v>399</v>
      </c>
      <c r="B24" s="4" t="s">
        <v>7</v>
      </c>
      <c r="C24" s="7"/>
    </row>
    <row r="25" spans="1:3" ht="20.25" customHeight="1" x14ac:dyDescent="0.2">
      <c r="A25" s="10" t="s">
        <v>415</v>
      </c>
      <c r="B25" s="4"/>
      <c r="C25" s="7"/>
    </row>
    <row r="26" spans="1:3" ht="20.25" customHeight="1" x14ac:dyDescent="0.2">
      <c r="A26" s="4" t="s">
        <v>404</v>
      </c>
      <c r="B26" s="4" t="s">
        <v>7</v>
      </c>
      <c r="C26" s="7"/>
    </row>
    <row r="27" spans="1:3" ht="20.25" customHeight="1" x14ac:dyDescent="0.2">
      <c r="A27" s="10" t="s">
        <v>416</v>
      </c>
      <c r="B27" s="4"/>
      <c r="C27" s="7" t="s">
        <v>417</v>
      </c>
    </row>
    <row r="28" spans="1:3" ht="20.25" customHeight="1" x14ac:dyDescent="0.2">
      <c r="A28" s="4" t="s">
        <v>399</v>
      </c>
      <c r="B28" s="4" t="s">
        <v>7</v>
      </c>
      <c r="C28" s="7"/>
    </row>
    <row r="29" spans="1:3" ht="20.25" customHeight="1" x14ac:dyDescent="0.2">
      <c r="A29" s="10" t="s">
        <v>418</v>
      </c>
      <c r="B29" s="4"/>
      <c r="C29" s="7"/>
    </row>
    <row r="30" spans="1:3" ht="20.25" customHeight="1" x14ac:dyDescent="0.2">
      <c r="A30" s="4" t="s">
        <v>404</v>
      </c>
      <c r="B30" s="4" t="s">
        <v>7</v>
      </c>
      <c r="C30" s="7"/>
    </row>
    <row r="31" spans="1:3" ht="20.25" customHeight="1" x14ac:dyDescent="0.2">
      <c r="A31" s="10" t="s">
        <v>419</v>
      </c>
      <c r="B31" s="4"/>
      <c r="C31" s="7"/>
    </row>
    <row r="32" spans="1:3" ht="20.25" customHeight="1" x14ac:dyDescent="0.2">
      <c r="A32" s="4" t="s">
        <v>404</v>
      </c>
      <c r="B32" s="4" t="s">
        <v>7</v>
      </c>
      <c r="C32" s="7"/>
    </row>
    <row r="33" spans="1:3" ht="20.25" customHeight="1" x14ac:dyDescent="0.2">
      <c r="A33" s="10" t="s">
        <v>420</v>
      </c>
      <c r="B33" s="4"/>
      <c r="C33" s="7"/>
    </row>
    <row r="34" spans="1:3" ht="20.25" customHeight="1" x14ac:dyDescent="0.2">
      <c r="A34" s="4" t="s">
        <v>399</v>
      </c>
      <c r="B34" s="4" t="s">
        <v>7</v>
      </c>
      <c r="C34" s="7"/>
    </row>
    <row r="35" spans="1:3" ht="20.25" customHeight="1" x14ac:dyDescent="0.2">
      <c r="A35" s="10" t="s">
        <v>382</v>
      </c>
      <c r="B35" s="4"/>
      <c r="C35" s="7"/>
    </row>
    <row r="36" spans="1:3" ht="20.25" customHeight="1" x14ac:dyDescent="0.2">
      <c r="A36" s="4" t="s">
        <v>399</v>
      </c>
      <c r="B36" s="4" t="s">
        <v>20</v>
      </c>
      <c r="C36" s="7"/>
    </row>
    <row r="37" spans="1:3" ht="20.25" customHeight="1" x14ac:dyDescent="0.2">
      <c r="A37" s="10" t="s">
        <v>87</v>
      </c>
      <c r="B37" s="4"/>
      <c r="C37" s="7"/>
    </row>
    <row r="38" spans="1:3" ht="20.25" customHeight="1" x14ac:dyDescent="0.2">
      <c r="A38" s="4" t="s">
        <v>402</v>
      </c>
      <c r="B38" s="4" t="s">
        <v>20</v>
      </c>
      <c r="C38" s="7"/>
    </row>
    <row r="39" spans="1:3" ht="20.25" customHeight="1" x14ac:dyDescent="0.2">
      <c r="A39" s="4" t="s">
        <v>399</v>
      </c>
      <c r="B39" s="4" t="s">
        <v>20</v>
      </c>
      <c r="C39" s="7"/>
    </row>
    <row r="40" spans="1:3" ht="20.25" customHeight="1" x14ac:dyDescent="0.2">
      <c r="A40" s="4" t="s">
        <v>404</v>
      </c>
      <c r="B40" s="4" t="s">
        <v>20</v>
      </c>
      <c r="C40" s="7"/>
    </row>
    <row r="41" spans="1:3" ht="20.25" customHeight="1" x14ac:dyDescent="0.2">
      <c r="A41" s="10" t="s">
        <v>421</v>
      </c>
      <c r="B41" s="4"/>
      <c r="C41" s="7"/>
    </row>
    <row r="42" spans="1:3" ht="20.25" customHeight="1" x14ac:dyDescent="0.2">
      <c r="A42" s="4" t="s">
        <v>404</v>
      </c>
      <c r="B42" s="4" t="s">
        <v>422</v>
      </c>
      <c r="C42" s="7" t="s">
        <v>423</v>
      </c>
    </row>
    <row r="43" spans="1:3" ht="20.25" customHeight="1" x14ac:dyDescent="0.2">
      <c r="A43" s="10" t="s">
        <v>424</v>
      </c>
      <c r="B43" s="4"/>
      <c r="C43" s="7"/>
    </row>
    <row r="44" spans="1:3" ht="20.25" customHeight="1" x14ac:dyDescent="0.2">
      <c r="A44" s="4" t="s">
        <v>404</v>
      </c>
      <c r="B44" s="4" t="s">
        <v>422</v>
      </c>
      <c r="C44" s="7" t="s">
        <v>425</v>
      </c>
    </row>
    <row r="45" spans="1:3" ht="20.25" customHeight="1" x14ac:dyDescent="0.2">
      <c r="A45" s="10" t="s">
        <v>426</v>
      </c>
      <c r="B45" s="4"/>
      <c r="C45" s="7"/>
    </row>
    <row r="46" spans="1:3" ht="20.25" customHeight="1" x14ac:dyDescent="0.2">
      <c r="A46" s="4" t="s">
        <v>404</v>
      </c>
      <c r="B46" s="4" t="s">
        <v>422</v>
      </c>
      <c r="C46" s="7" t="s">
        <v>427</v>
      </c>
    </row>
    <row r="47" spans="1:3" ht="20.25" customHeight="1" x14ac:dyDescent="0.2">
      <c r="A47" s="10" t="s">
        <v>428</v>
      </c>
      <c r="B47" s="4"/>
      <c r="C47" s="7"/>
    </row>
    <row r="48" spans="1:3" ht="20.25" customHeight="1" x14ac:dyDescent="0.2">
      <c r="A48" s="4" t="s">
        <v>404</v>
      </c>
      <c r="B48" s="4" t="s">
        <v>422</v>
      </c>
      <c r="C48" s="7" t="s">
        <v>427</v>
      </c>
    </row>
    <row r="49" spans="1:3" ht="20.25" customHeight="1" x14ac:dyDescent="0.2">
      <c r="A49" s="10" t="s">
        <v>429</v>
      </c>
      <c r="B49" s="4"/>
      <c r="C49" s="7"/>
    </row>
    <row r="50" spans="1:3" ht="20.25" customHeight="1" x14ac:dyDescent="0.2">
      <c r="A50" s="4" t="s">
        <v>404</v>
      </c>
      <c r="B50" s="4" t="s">
        <v>7</v>
      </c>
      <c r="C50" s="7"/>
    </row>
    <row r="51" spans="1:3" ht="20.25" customHeight="1" x14ac:dyDescent="0.2">
      <c r="A51" s="10" t="s">
        <v>430</v>
      </c>
      <c r="B51" s="4"/>
      <c r="C51" s="7"/>
    </row>
    <row r="52" spans="1:3" ht="20.25" customHeight="1" x14ac:dyDescent="0.2">
      <c r="A52" s="4" t="s">
        <v>399</v>
      </c>
      <c r="B52" s="4" t="s">
        <v>7</v>
      </c>
      <c r="C52" s="7"/>
    </row>
    <row r="53" spans="1:3" ht="20.25" customHeight="1" x14ac:dyDescent="0.2">
      <c r="A53" s="10" t="s">
        <v>431</v>
      </c>
      <c r="B53" s="4"/>
      <c r="C53" s="7"/>
    </row>
    <row r="54" spans="1:3" ht="20.25" customHeight="1" x14ac:dyDescent="0.2">
      <c r="A54" s="4" t="s">
        <v>404</v>
      </c>
      <c r="B54" s="4" t="s">
        <v>7</v>
      </c>
      <c r="C54" s="7"/>
    </row>
    <row r="55" spans="1:3" ht="20.25" customHeight="1" x14ac:dyDescent="0.2">
      <c r="A55" s="10" t="s">
        <v>432</v>
      </c>
      <c r="B55" s="4"/>
      <c r="C55" s="7"/>
    </row>
    <row r="56" spans="1:3" ht="20.25" customHeight="1" x14ac:dyDescent="0.2">
      <c r="A56" s="4" t="s">
        <v>404</v>
      </c>
      <c r="B56" s="4" t="s">
        <v>7</v>
      </c>
      <c r="C56" s="7"/>
    </row>
    <row r="57" spans="1:3" ht="20.25" customHeight="1" x14ac:dyDescent="0.2">
      <c r="A57" s="10" t="s">
        <v>433</v>
      </c>
      <c r="B57" s="4"/>
      <c r="C57" s="7"/>
    </row>
    <row r="58" spans="1:3" ht="20.25" customHeight="1" x14ac:dyDescent="0.2">
      <c r="A58" s="4" t="s">
        <v>399</v>
      </c>
      <c r="B58" s="4" t="s">
        <v>7</v>
      </c>
      <c r="C58" s="7"/>
    </row>
    <row r="59" spans="1:3" ht="20.25" customHeight="1" x14ac:dyDescent="0.2">
      <c r="A59" s="10" t="s">
        <v>434</v>
      </c>
      <c r="B59" s="4"/>
      <c r="C59" s="7"/>
    </row>
    <row r="60" spans="1:3" ht="20.25" customHeight="1" x14ac:dyDescent="0.2">
      <c r="A60" s="4" t="s">
        <v>404</v>
      </c>
      <c r="B60" s="4" t="s">
        <v>7</v>
      </c>
      <c r="C60" s="7"/>
    </row>
    <row r="61" spans="1:3" ht="20.25" customHeight="1" x14ac:dyDescent="0.2">
      <c r="A61" s="10" t="s">
        <v>435</v>
      </c>
      <c r="B61" s="4"/>
      <c r="C61" s="7"/>
    </row>
    <row r="62" spans="1:3" ht="20.25" customHeight="1" x14ac:dyDescent="0.2">
      <c r="A62" s="4" t="s">
        <v>399</v>
      </c>
      <c r="B62" s="4" t="s">
        <v>20</v>
      </c>
      <c r="C62" s="7"/>
    </row>
    <row r="63" spans="1:3" ht="20.25" customHeight="1" x14ac:dyDescent="0.2">
      <c r="A63" s="10" t="s">
        <v>436</v>
      </c>
      <c r="B63" s="4"/>
      <c r="C63" s="7"/>
    </row>
    <row r="64" spans="1:3" ht="20.25" customHeight="1" x14ac:dyDescent="0.2">
      <c r="A64" s="4" t="s">
        <v>404</v>
      </c>
      <c r="B64" s="4" t="s">
        <v>7</v>
      </c>
      <c r="C64" s="7"/>
    </row>
    <row r="65" spans="1:3" ht="20.25" customHeight="1" x14ac:dyDescent="0.2">
      <c r="A65" s="10" t="s">
        <v>437</v>
      </c>
      <c r="B65" s="4"/>
      <c r="C65" s="7"/>
    </row>
    <row r="66" spans="1:3" ht="20.25" customHeight="1" x14ac:dyDescent="0.2">
      <c r="A66" s="4" t="s">
        <v>399</v>
      </c>
      <c r="B66" s="4" t="s">
        <v>20</v>
      </c>
      <c r="C66" s="7"/>
    </row>
    <row r="67" spans="1:3" ht="20.25" customHeight="1" x14ac:dyDescent="0.2">
      <c r="A67" s="10" t="s">
        <v>438</v>
      </c>
      <c r="B67" s="4"/>
      <c r="C67" s="7"/>
    </row>
    <row r="68" spans="1:3" ht="20.25" customHeight="1" x14ac:dyDescent="0.2">
      <c r="A68" s="4" t="s">
        <v>404</v>
      </c>
      <c r="B68" s="4" t="s">
        <v>7</v>
      </c>
      <c r="C68" s="7"/>
    </row>
    <row r="69" spans="1:3" ht="20.25" customHeight="1" x14ac:dyDescent="0.2">
      <c r="A69" s="10" t="s">
        <v>439</v>
      </c>
      <c r="B69" s="4"/>
      <c r="C69" s="7"/>
    </row>
    <row r="70" spans="1:3" ht="20.25" customHeight="1" x14ac:dyDescent="0.2">
      <c r="A70" s="4" t="s">
        <v>399</v>
      </c>
      <c r="B70" s="4" t="s">
        <v>20</v>
      </c>
      <c r="C70" s="7"/>
    </row>
    <row r="71" spans="1:3" ht="20.25" customHeight="1" x14ac:dyDescent="0.2">
      <c r="A71" s="10" t="s">
        <v>440</v>
      </c>
      <c r="B71" s="4"/>
      <c r="C71" s="7"/>
    </row>
    <row r="72" spans="1:3" ht="20.25" customHeight="1" x14ac:dyDescent="0.2">
      <c r="A72" s="4" t="s">
        <v>404</v>
      </c>
      <c r="B72" s="4" t="s">
        <v>7</v>
      </c>
      <c r="C72" s="7"/>
    </row>
    <row r="73" spans="1:3" ht="20.25" customHeight="1" x14ac:dyDescent="0.2">
      <c r="A73" s="10" t="s">
        <v>441</v>
      </c>
      <c r="B73" s="4"/>
      <c r="C73" s="7"/>
    </row>
    <row r="74" spans="1:3" ht="20.25" customHeight="1" x14ac:dyDescent="0.2">
      <c r="A74" s="4" t="s">
        <v>399</v>
      </c>
      <c r="B74" s="4" t="s">
        <v>7</v>
      </c>
      <c r="C74" s="7"/>
    </row>
    <row r="75" spans="1:3" ht="20.25" customHeight="1" x14ac:dyDescent="0.2">
      <c r="A75" s="10" t="s">
        <v>442</v>
      </c>
      <c r="B75" s="4"/>
      <c r="C75" s="7"/>
    </row>
    <row r="76" spans="1:3" ht="20.25" customHeight="1" x14ac:dyDescent="0.2">
      <c r="A76" s="4" t="s">
        <v>404</v>
      </c>
      <c r="B76" s="4" t="s">
        <v>7</v>
      </c>
      <c r="C76" s="7"/>
    </row>
    <row r="77" spans="1:3" ht="20.25" customHeight="1" x14ac:dyDescent="0.2">
      <c r="A77" s="10" t="s">
        <v>443</v>
      </c>
      <c r="B77" s="4"/>
      <c r="C77" s="7"/>
    </row>
    <row r="78" spans="1:3" ht="20.25" customHeight="1" x14ac:dyDescent="0.2">
      <c r="A78" s="4" t="s">
        <v>404</v>
      </c>
      <c r="B78" s="4" t="s">
        <v>7</v>
      </c>
      <c r="C78" s="7"/>
    </row>
    <row r="79" spans="1:3" ht="20.25" customHeight="1" x14ac:dyDescent="0.2">
      <c r="A79" s="10" t="s">
        <v>444</v>
      </c>
      <c r="B79" s="4"/>
      <c r="C79" s="7"/>
    </row>
    <row r="80" spans="1:3" ht="20.25" customHeight="1" x14ac:dyDescent="0.2">
      <c r="A80" s="4" t="s">
        <v>399</v>
      </c>
      <c r="B80" s="4" t="s">
        <v>7</v>
      </c>
      <c r="C80" s="7"/>
    </row>
    <row r="81" spans="1:3" ht="20.25" customHeight="1" x14ac:dyDescent="0.2">
      <c r="A81" s="10" t="s">
        <v>445</v>
      </c>
      <c r="B81" s="4"/>
      <c r="C81" s="7"/>
    </row>
    <row r="82" spans="1:3" ht="20.25" customHeight="1" x14ac:dyDescent="0.2">
      <c r="A82" s="4" t="s">
        <v>404</v>
      </c>
      <c r="B82" s="4" t="s">
        <v>7</v>
      </c>
      <c r="C82" s="7"/>
    </row>
    <row r="83" spans="1:3" ht="20.25" customHeight="1" x14ac:dyDescent="0.2">
      <c r="A83" s="10" t="s">
        <v>446</v>
      </c>
      <c r="B83" s="4"/>
      <c r="C83" s="7"/>
    </row>
    <row r="84" spans="1:3" ht="20.25" customHeight="1" x14ac:dyDescent="0.2">
      <c r="A84" s="4" t="s">
        <v>399</v>
      </c>
      <c r="B84" s="4" t="s">
        <v>7</v>
      </c>
      <c r="C84" s="7"/>
    </row>
    <row r="85" spans="1:3" ht="20.25" customHeight="1" x14ac:dyDescent="0.2">
      <c r="A85" s="10" t="s">
        <v>236</v>
      </c>
      <c r="B85" s="4"/>
      <c r="C85" s="7"/>
    </row>
    <row r="86" spans="1:3" ht="20.25" customHeight="1" x14ac:dyDescent="0.2">
      <c r="A86" s="4" t="s">
        <v>399</v>
      </c>
      <c r="B86" s="4" t="s">
        <v>20</v>
      </c>
      <c r="C86" s="7"/>
    </row>
    <row r="87" spans="1:3" ht="20.25" customHeight="1" x14ac:dyDescent="0.2">
      <c r="A87" s="10" t="s">
        <v>447</v>
      </c>
      <c r="B87" s="4"/>
      <c r="C87" s="7"/>
    </row>
    <row r="88" spans="1:3" ht="20.25" customHeight="1" x14ac:dyDescent="0.2">
      <c r="A88" s="4" t="s">
        <v>404</v>
      </c>
      <c r="B88" s="4" t="s">
        <v>7</v>
      </c>
      <c r="C88" s="7"/>
    </row>
    <row r="89" spans="1:3" ht="20.25" customHeight="1" x14ac:dyDescent="0.2">
      <c r="A89" s="10" t="s">
        <v>448</v>
      </c>
      <c r="B89" s="4"/>
      <c r="C89" s="7"/>
    </row>
    <row r="90" spans="1:3" ht="20.25" customHeight="1" x14ac:dyDescent="0.2">
      <c r="A90" s="4" t="s">
        <v>404</v>
      </c>
      <c r="B90" s="4" t="s">
        <v>7</v>
      </c>
      <c r="C90" s="7"/>
    </row>
    <row r="91" spans="1:3" ht="20.25" customHeight="1" x14ac:dyDescent="0.2">
      <c r="A91" s="10" t="s">
        <v>449</v>
      </c>
      <c r="B91" s="4"/>
      <c r="C91" s="7"/>
    </row>
    <row r="92" spans="1:3" ht="20.25" customHeight="1" x14ac:dyDescent="0.2">
      <c r="A92" s="4" t="s">
        <v>399</v>
      </c>
      <c r="B92" s="4" t="s">
        <v>7</v>
      </c>
      <c r="C92" s="7"/>
    </row>
    <row r="93" spans="1:3" ht="20.25" customHeight="1" x14ac:dyDescent="0.2">
      <c r="A93" s="10" t="s">
        <v>450</v>
      </c>
      <c r="B93" s="4"/>
      <c r="C93" s="7"/>
    </row>
    <row r="94" spans="1:3" ht="20.25" customHeight="1" x14ac:dyDescent="0.2">
      <c r="A94" s="4" t="s">
        <v>404</v>
      </c>
      <c r="B94" s="4" t="s">
        <v>7</v>
      </c>
      <c r="C94" s="7"/>
    </row>
    <row r="95" spans="1:3" ht="20.25" customHeight="1" x14ac:dyDescent="0.2">
      <c r="A95" s="10" t="s">
        <v>451</v>
      </c>
      <c r="B95" s="4"/>
      <c r="C95" s="7"/>
    </row>
    <row r="96" spans="1:3" ht="20.25" customHeight="1" x14ac:dyDescent="0.2">
      <c r="A96" s="4" t="s">
        <v>399</v>
      </c>
      <c r="B96" s="4" t="s">
        <v>7</v>
      </c>
      <c r="C96" s="7"/>
    </row>
    <row r="97" spans="1:3" ht="20.25" customHeight="1" x14ac:dyDescent="0.2">
      <c r="A97" s="10" t="s">
        <v>452</v>
      </c>
      <c r="B97" s="4"/>
      <c r="C97" s="7"/>
    </row>
    <row r="98" spans="1:3" ht="20.25" customHeight="1" x14ac:dyDescent="0.2">
      <c r="A98" s="4" t="s">
        <v>404</v>
      </c>
      <c r="B98" s="4" t="s">
        <v>7</v>
      </c>
      <c r="C98" s="7"/>
    </row>
    <row r="99" spans="1:3" ht="20.25" customHeight="1" x14ac:dyDescent="0.2">
      <c r="A99" s="10" t="s">
        <v>368</v>
      </c>
      <c r="B99" s="4"/>
      <c r="C99" s="7"/>
    </row>
    <row r="100" spans="1:3" ht="20.25" customHeight="1" x14ac:dyDescent="0.2">
      <c r="A100" s="4" t="s">
        <v>399</v>
      </c>
      <c r="B100" s="4" t="s">
        <v>7</v>
      </c>
      <c r="C100" s="7"/>
    </row>
    <row r="101" spans="1:3" ht="20.25" customHeight="1" x14ac:dyDescent="0.2">
      <c r="A101" s="4" t="s">
        <v>404</v>
      </c>
      <c r="B101" s="4" t="s">
        <v>7</v>
      </c>
      <c r="C101" s="7"/>
    </row>
    <row r="102" spans="1:3" ht="20.25" customHeight="1" x14ac:dyDescent="0.2">
      <c r="A102" s="10" t="s">
        <v>453</v>
      </c>
      <c r="B102" s="4"/>
      <c r="C102" s="7"/>
    </row>
    <row r="103" spans="1:3" ht="20.25" customHeight="1" x14ac:dyDescent="0.2">
      <c r="A103" s="4" t="s">
        <v>404</v>
      </c>
      <c r="B103" s="4" t="s">
        <v>7</v>
      </c>
      <c r="C103" s="7"/>
    </row>
    <row r="104" spans="1:3" ht="20.25" customHeight="1" x14ac:dyDescent="0.2">
      <c r="A104" s="10" t="s">
        <v>454</v>
      </c>
      <c r="B104" s="4"/>
      <c r="C104" s="7"/>
    </row>
    <row r="105" spans="1:3" ht="20.25" customHeight="1" x14ac:dyDescent="0.2">
      <c r="A105" s="4" t="s">
        <v>399</v>
      </c>
      <c r="B105" s="4"/>
      <c r="C105" s="7"/>
    </row>
  </sheetData>
  <pageMargins left="0.75" right="0.75" top="1" bottom="1" header="0.5" footer="0.5"/>
  <pageSetup orientation="portrait"/>
  <headerFooter>
    <oddFooter>&amp;L&amp;"Helvetica,Regular"&amp;11&amp;K000000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zoomScale="70" zoomScaleNormal="70" workbookViewId="0">
      <selection activeCell="H2" sqref="H2"/>
    </sheetView>
  </sheetViews>
  <sheetFormatPr defaultColWidth="8.69921875" defaultRowHeight="15" x14ac:dyDescent="0.2"/>
  <cols>
    <col min="1" max="1" width="11.69921875" style="29" bestFit="1" customWidth="1"/>
    <col min="2" max="2" width="16.19921875" style="29" customWidth="1"/>
    <col min="3" max="16384" width="8.69921875" style="29"/>
  </cols>
  <sheetData>
    <row r="2" spans="1:3" x14ac:dyDescent="0.2">
      <c r="A2" s="30" t="s">
        <v>695</v>
      </c>
      <c r="B2" s="30" t="s">
        <v>683</v>
      </c>
    </row>
    <row r="3" spans="1:3" x14ac:dyDescent="0.2">
      <c r="B3" s="29" t="s">
        <v>674</v>
      </c>
    </row>
    <row r="4" spans="1:3" x14ac:dyDescent="0.2">
      <c r="B4" s="32" t="s">
        <v>675</v>
      </c>
    </row>
    <row r="5" spans="1:3" x14ac:dyDescent="0.2">
      <c r="B5" s="29" t="s">
        <v>676</v>
      </c>
    </row>
    <row r="7" spans="1:3" x14ac:dyDescent="0.2">
      <c r="B7" s="30" t="s">
        <v>677</v>
      </c>
    </row>
    <row r="8" spans="1:3" x14ac:dyDescent="0.2">
      <c r="A8" s="31" t="s">
        <v>691</v>
      </c>
      <c r="B8" s="33" t="s">
        <v>678</v>
      </c>
    </row>
    <row r="9" spans="1:3" x14ac:dyDescent="0.2">
      <c r="A9" s="31" t="s">
        <v>691</v>
      </c>
      <c r="B9" s="34" t="s">
        <v>690</v>
      </c>
      <c r="C9" s="31" t="s">
        <v>679</v>
      </c>
    </row>
    <row r="11" spans="1:3" x14ac:dyDescent="0.2">
      <c r="B11" s="30" t="s">
        <v>680</v>
      </c>
    </row>
    <row r="12" spans="1:3" x14ac:dyDescent="0.2">
      <c r="B12" s="31" t="s">
        <v>682</v>
      </c>
    </row>
    <row r="13" spans="1:3" x14ac:dyDescent="0.2">
      <c r="B13" s="31" t="s">
        <v>681</v>
      </c>
    </row>
    <row r="14" spans="1:3" x14ac:dyDescent="0.2">
      <c r="B14" s="29" t="s">
        <v>520</v>
      </c>
      <c r="C14" s="31" t="s">
        <v>692</v>
      </c>
    </row>
    <row r="15" spans="1:3" x14ac:dyDescent="0.2">
      <c r="B15" s="30" t="s">
        <v>684</v>
      </c>
    </row>
    <row r="16" spans="1:3" x14ac:dyDescent="0.2">
      <c r="A16" s="31" t="s">
        <v>691</v>
      </c>
      <c r="B16" s="29" t="s">
        <v>685</v>
      </c>
    </row>
    <row r="18" spans="1:2" x14ac:dyDescent="0.2">
      <c r="B18" s="30" t="s">
        <v>687</v>
      </c>
    </row>
    <row r="19" spans="1:2" x14ac:dyDescent="0.2">
      <c r="A19" s="31" t="s">
        <v>691</v>
      </c>
      <c r="B19" s="34" t="s">
        <v>686</v>
      </c>
    </row>
    <row r="20" spans="1:2" x14ac:dyDescent="0.2">
      <c r="A20" s="31" t="s">
        <v>691</v>
      </c>
      <c r="B20" s="31" t="s">
        <v>690</v>
      </c>
    </row>
    <row r="22" spans="1:2" x14ac:dyDescent="0.2">
      <c r="A22" s="31" t="s">
        <v>691</v>
      </c>
      <c r="B22" s="30" t="s">
        <v>688</v>
      </c>
    </row>
    <row r="24" spans="1:2" x14ac:dyDescent="0.2">
      <c r="A24" s="31" t="s">
        <v>691</v>
      </c>
      <c r="B24" s="30" t="s">
        <v>689</v>
      </c>
    </row>
    <row r="26" spans="1:2" x14ac:dyDescent="0.2">
      <c r="A26" s="31" t="s">
        <v>691</v>
      </c>
      <c r="B26" s="30" t="s">
        <v>694</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G9"/>
  <sheetViews>
    <sheetView zoomScale="70" zoomScaleNormal="70" zoomScalePageLayoutView="85" workbookViewId="0">
      <selection activeCell="F18" sqref="F18"/>
    </sheetView>
  </sheetViews>
  <sheetFormatPr defaultColWidth="8.59765625" defaultRowHeight="15" x14ac:dyDescent="0.2"/>
  <cols>
    <col min="1" max="1" width="3.19921875" customWidth="1"/>
    <col min="2" max="2" width="14.19921875" customWidth="1"/>
    <col min="3" max="3" width="3.19921875" customWidth="1"/>
    <col min="4" max="4" width="20.3984375" customWidth="1"/>
    <col min="5" max="5" width="3.296875" customWidth="1"/>
    <col min="6" max="6" width="74.8984375" bestFit="1" customWidth="1"/>
    <col min="7" max="7" width="18.69921875" customWidth="1"/>
  </cols>
  <sheetData>
    <row r="2" spans="2:7" x14ac:dyDescent="0.2">
      <c r="B2" s="45" t="s">
        <v>677</v>
      </c>
      <c r="C2" s="48"/>
      <c r="D2" s="45" t="s">
        <v>1</v>
      </c>
      <c r="F2" s="45" t="s">
        <v>3</v>
      </c>
      <c r="G2" s="45" t="s">
        <v>1201</v>
      </c>
    </row>
    <row r="3" spans="2:7" x14ac:dyDescent="0.2">
      <c r="B3" s="47" t="s">
        <v>704</v>
      </c>
      <c r="C3" s="49"/>
      <c r="D3" s="46" t="s">
        <v>20</v>
      </c>
      <c r="F3" s="46" t="s">
        <v>21</v>
      </c>
      <c r="G3" s="89" t="s">
        <v>1204</v>
      </c>
    </row>
    <row r="4" spans="2:7" x14ac:dyDescent="0.2">
      <c r="B4" s="89" t="s">
        <v>1164</v>
      </c>
      <c r="C4" s="50"/>
      <c r="D4" s="46" t="s">
        <v>7</v>
      </c>
      <c r="F4" s="46" t="s">
        <v>28</v>
      </c>
      <c r="G4" s="89" t="s">
        <v>1203</v>
      </c>
    </row>
    <row r="5" spans="2:7" x14ac:dyDescent="0.2">
      <c r="B5" s="46" t="s">
        <v>1215</v>
      </c>
      <c r="C5" s="50"/>
      <c r="F5" s="46" t="s">
        <v>296</v>
      </c>
      <c r="G5" s="89" t="s">
        <v>1205</v>
      </c>
    </row>
    <row r="6" spans="2:7" ht="30" x14ac:dyDescent="0.2">
      <c r="B6" s="46" t="s">
        <v>1214</v>
      </c>
      <c r="C6" s="50"/>
      <c r="F6" s="46" t="s">
        <v>31</v>
      </c>
      <c r="G6" s="89" t="s">
        <v>1206</v>
      </c>
    </row>
    <row r="7" spans="2:7" x14ac:dyDescent="0.2">
      <c r="B7" s="46" t="s">
        <v>686</v>
      </c>
      <c r="F7" s="46" t="s">
        <v>8</v>
      </c>
      <c r="G7" s="89" t="s">
        <v>1203</v>
      </c>
    </row>
    <row r="8" spans="2:7" ht="30" x14ac:dyDescent="0.2">
      <c r="F8" s="46" t="s">
        <v>295</v>
      </c>
      <c r="G8" s="89" t="s">
        <v>1205</v>
      </c>
    </row>
    <row r="9" spans="2:7" x14ac:dyDescent="0.2">
      <c r="F9" s="46" t="s">
        <v>83</v>
      </c>
      <c r="G9" s="89" t="s">
        <v>1206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 Me</vt:lpstr>
      <vt:lpstr>HPXML Data Selection Tool</vt:lpstr>
      <vt:lpstr>Requirements Updated</vt:lpstr>
      <vt:lpstr>Project Completion</vt:lpstr>
      <vt:lpstr>Cross Compare Audit to Retrofit</vt:lpstr>
      <vt:lpstr>Group Aggregation</vt:lpstr>
      <vt:lpstr>Group Requirements</vt:lpstr>
      <vt:lpstr>ES Notes</vt:lpstr>
      <vt:lpstr>Tables</vt:lpstr>
      <vt:lpstr>Required_Field</vt:lpstr>
      <vt:lpstr>Requirements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R. Caracino</dc:creator>
  <cp:lastModifiedBy>Gavin Hastings</cp:lastModifiedBy>
  <dcterms:created xsi:type="dcterms:W3CDTF">2014-07-10T15:32:18Z</dcterms:created>
  <dcterms:modified xsi:type="dcterms:W3CDTF">2015-03-18T12:32:22Z</dcterms:modified>
</cp:coreProperties>
</file>